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/>
  </bookViews>
  <sheets>
    <sheet name="Stavba" sheetId="1" r:id="rId1"/>
    <sheet name="Rozpočet Pol" sheetId="12" r:id="rId2"/>
    <sheet name="Pokyny pro vyplnění" sheetId="11" r:id="rId3"/>
    <sheet name="VzorPolozky" sheetId="10" state="hidden" r:id="rId4"/>
  </sheets>
  <externalReferences>
    <externalReference r:id="rId5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1">'Rozpočet Pol'!$A$1:$U$66</definedName>
    <definedName name="_xlnm.Print_Area" localSheetId="0">Stavba!$A$1:$J$51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257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0" i="1"/>
  <c r="I49"/>
  <c r="I48"/>
  <c r="I47"/>
  <c r="G39"/>
  <c r="G40" s="1"/>
  <c r="G25" s="1"/>
  <c r="F39"/>
  <c r="F40" s="1"/>
  <c r="G56" i="12"/>
  <c r="AC56"/>
  <c r="AD56"/>
  <c r="G8"/>
  <c r="O8"/>
  <c r="G9"/>
  <c r="M9" s="1"/>
  <c r="I9"/>
  <c r="I8" s="1"/>
  <c r="K9"/>
  <c r="K8" s="1"/>
  <c r="O9"/>
  <c r="Q9"/>
  <c r="Q8" s="1"/>
  <c r="U9"/>
  <c r="G10"/>
  <c r="M10" s="1"/>
  <c r="I10"/>
  <c r="K10"/>
  <c r="O10"/>
  <c r="Q10"/>
  <c r="U10"/>
  <c r="U8" s="1"/>
  <c r="G12"/>
  <c r="M12" s="1"/>
  <c r="I12"/>
  <c r="K12"/>
  <c r="K11" s="1"/>
  <c r="O12"/>
  <c r="O11" s="1"/>
  <c r="Q12"/>
  <c r="U12"/>
  <c r="G13"/>
  <c r="I13"/>
  <c r="I11" s="1"/>
  <c r="K13"/>
  <c r="M13"/>
  <c r="O13"/>
  <c r="Q13"/>
  <c r="Q11" s="1"/>
  <c r="U13"/>
  <c r="G14"/>
  <c r="M14" s="1"/>
  <c r="I14"/>
  <c r="K14"/>
  <c r="O14"/>
  <c r="Q14"/>
  <c r="U14"/>
  <c r="U11" s="1"/>
  <c r="G15"/>
  <c r="I15"/>
  <c r="K15"/>
  <c r="M15"/>
  <c r="O15"/>
  <c r="Q15"/>
  <c r="U15"/>
  <c r="G16"/>
  <c r="M16" s="1"/>
  <c r="I16"/>
  <c r="K16"/>
  <c r="O16"/>
  <c r="Q16"/>
  <c r="U16"/>
  <c r="G17"/>
  <c r="M17" s="1"/>
  <c r="I17"/>
  <c r="K17"/>
  <c r="O17"/>
  <c r="Q17"/>
  <c r="U17"/>
  <c r="G18"/>
  <c r="M18" s="1"/>
  <c r="I18"/>
  <c r="K18"/>
  <c r="O18"/>
  <c r="Q18"/>
  <c r="U18"/>
  <c r="G19"/>
  <c r="I19"/>
  <c r="K19"/>
  <c r="M19"/>
  <c r="O19"/>
  <c r="Q19"/>
  <c r="U19"/>
  <c r="G20"/>
  <c r="M20" s="1"/>
  <c r="I20"/>
  <c r="K20"/>
  <c r="O20"/>
  <c r="Q20"/>
  <c r="U20"/>
  <c r="G21"/>
  <c r="I21"/>
  <c r="K21"/>
  <c r="M21"/>
  <c r="O21"/>
  <c r="Q21"/>
  <c r="U21"/>
  <c r="G22"/>
  <c r="M22" s="1"/>
  <c r="I22"/>
  <c r="K22"/>
  <c r="O22"/>
  <c r="Q22"/>
  <c r="U22"/>
  <c r="G23"/>
  <c r="I23"/>
  <c r="K23"/>
  <c r="M23"/>
  <c r="O23"/>
  <c r="Q23"/>
  <c r="U23"/>
  <c r="G24"/>
  <c r="M24" s="1"/>
  <c r="I24"/>
  <c r="K24"/>
  <c r="O24"/>
  <c r="Q24"/>
  <c r="U24"/>
  <c r="G25"/>
  <c r="M25" s="1"/>
  <c r="I25"/>
  <c r="K25"/>
  <c r="O25"/>
  <c r="Q25"/>
  <c r="U25"/>
  <c r="G27"/>
  <c r="I27"/>
  <c r="I26" s="1"/>
  <c r="K27"/>
  <c r="M27"/>
  <c r="O27"/>
  <c r="Q27"/>
  <c r="U27"/>
  <c r="G28"/>
  <c r="M28" s="1"/>
  <c r="I28"/>
  <c r="K28"/>
  <c r="K26" s="1"/>
  <c r="O28"/>
  <c r="O26" s="1"/>
  <c r="Q28"/>
  <c r="U28"/>
  <c r="G29"/>
  <c r="I29"/>
  <c r="K29"/>
  <c r="M29"/>
  <c r="O29"/>
  <c r="Q29"/>
  <c r="Q26" s="1"/>
  <c r="U29"/>
  <c r="G30"/>
  <c r="M30" s="1"/>
  <c r="I30"/>
  <c r="K30"/>
  <c r="O30"/>
  <c r="Q30"/>
  <c r="U30"/>
  <c r="U26" s="1"/>
  <c r="G31"/>
  <c r="I31"/>
  <c r="K31"/>
  <c r="M31"/>
  <c r="O31"/>
  <c r="Q31"/>
  <c r="U31"/>
  <c r="G32"/>
  <c r="M32" s="1"/>
  <c r="I32"/>
  <c r="K32"/>
  <c r="O32"/>
  <c r="Q32"/>
  <c r="U32"/>
  <c r="G33"/>
  <c r="M33" s="1"/>
  <c r="I33"/>
  <c r="K33"/>
  <c r="O33"/>
  <c r="Q33"/>
  <c r="U33"/>
  <c r="G34"/>
  <c r="G26" s="1"/>
  <c r="I34"/>
  <c r="K34"/>
  <c r="O34"/>
  <c r="Q34"/>
  <c r="U34"/>
  <c r="G35"/>
  <c r="I35"/>
  <c r="K35"/>
  <c r="M35"/>
  <c r="O35"/>
  <c r="Q35"/>
  <c r="U35"/>
  <c r="G36"/>
  <c r="M36" s="1"/>
  <c r="I36"/>
  <c r="K36"/>
  <c r="O36"/>
  <c r="Q36"/>
  <c r="U36"/>
  <c r="G37"/>
  <c r="I37"/>
  <c r="K37"/>
  <c r="M37"/>
  <c r="O37"/>
  <c r="Q37"/>
  <c r="U37"/>
  <c r="G38"/>
  <c r="M38" s="1"/>
  <c r="I38"/>
  <c r="K38"/>
  <c r="O38"/>
  <c r="Q38"/>
  <c r="U38"/>
  <c r="G39"/>
  <c r="I39"/>
  <c r="K39"/>
  <c r="M39"/>
  <c r="O39"/>
  <c r="Q39"/>
  <c r="U39"/>
  <c r="G40"/>
  <c r="M40" s="1"/>
  <c r="I40"/>
  <c r="K40"/>
  <c r="O40"/>
  <c r="Q40"/>
  <c r="U40"/>
  <c r="G42"/>
  <c r="G41" s="1"/>
  <c r="I42"/>
  <c r="K42"/>
  <c r="K41" s="1"/>
  <c r="O42"/>
  <c r="Q42"/>
  <c r="U42"/>
  <c r="U41" s="1"/>
  <c r="G43"/>
  <c r="I43"/>
  <c r="I41" s="1"/>
  <c r="K43"/>
  <c r="M43"/>
  <c r="O43"/>
  <c r="Q43"/>
  <c r="U43"/>
  <c r="G44"/>
  <c r="I44"/>
  <c r="K44"/>
  <c r="M44"/>
  <c r="O44"/>
  <c r="O41" s="1"/>
  <c r="Q44"/>
  <c r="U44"/>
  <c r="G45"/>
  <c r="I45"/>
  <c r="K45"/>
  <c r="M45"/>
  <c r="O45"/>
  <c r="Q45"/>
  <c r="Q41" s="1"/>
  <c r="U45"/>
  <c r="G46"/>
  <c r="M46" s="1"/>
  <c r="I46"/>
  <c r="K46"/>
  <c r="O46"/>
  <c r="Q46"/>
  <c r="U46"/>
  <c r="G47"/>
  <c r="I47"/>
  <c r="K47"/>
  <c r="M47"/>
  <c r="O47"/>
  <c r="Q47"/>
  <c r="U47"/>
  <c r="G48"/>
  <c r="M48" s="1"/>
  <c r="I48"/>
  <c r="K48"/>
  <c r="O48"/>
  <c r="Q48"/>
  <c r="U48"/>
  <c r="G49"/>
  <c r="M49" s="1"/>
  <c r="I49"/>
  <c r="K49"/>
  <c r="O49"/>
  <c r="Q49"/>
  <c r="U49"/>
  <c r="G50"/>
  <c r="M50" s="1"/>
  <c r="I50"/>
  <c r="K50"/>
  <c r="O50"/>
  <c r="Q50"/>
  <c r="U50"/>
  <c r="G51"/>
  <c r="I51"/>
  <c r="K51"/>
  <c r="M51"/>
  <c r="O51"/>
  <c r="Q51"/>
  <c r="U51"/>
  <c r="G52"/>
  <c r="I52"/>
  <c r="K52"/>
  <c r="M52"/>
  <c r="O52"/>
  <c r="Q52"/>
  <c r="U52"/>
  <c r="G53"/>
  <c r="I53"/>
  <c r="K53"/>
  <c r="M53"/>
  <c r="O53"/>
  <c r="Q53"/>
  <c r="U53"/>
  <c r="G54"/>
  <c r="M54" s="1"/>
  <c r="I54"/>
  <c r="K54"/>
  <c r="O54"/>
  <c r="Q54"/>
  <c r="U54"/>
  <c r="I20" i="1"/>
  <c r="I19"/>
  <c r="I18"/>
  <c r="I16"/>
  <c r="G27"/>
  <c r="H40"/>
  <c r="J28"/>
  <c r="J26"/>
  <c r="G38"/>
  <c r="F38"/>
  <c r="J23"/>
  <c r="J24"/>
  <c r="J25"/>
  <c r="J27"/>
  <c r="E24"/>
  <c r="G24"/>
  <c r="E26"/>
  <c r="G26"/>
  <c r="I17" l="1"/>
  <c r="I21" s="1"/>
  <c r="I51"/>
  <c r="G28"/>
  <c r="G23"/>
  <c r="G29" s="1"/>
  <c r="I39"/>
  <c r="I40" s="1"/>
  <c r="J39" s="1"/>
  <c r="J40" s="1"/>
  <c r="M26" i="12"/>
  <c r="M8"/>
  <c r="M11"/>
  <c r="M42"/>
  <c r="M41" s="1"/>
  <c r="M34"/>
  <c r="G1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<sst xmlns="http://schemas.openxmlformats.org/spreadsheetml/2006/main" count="321" uniqueCount="192">
  <si>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</si>
  <si>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</si>
  <si>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</si>
  <si>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</si>
  <si>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</si>
  <si>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</si>
  <si>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</si>
  <si>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</si>
  <si>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</si>
  <si>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</si>
  <si>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</si>
  <si>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</si>
  <si>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</si>
  <si>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</si>
  <si>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</si>
  <si>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</si>
  <si>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</si>
  <si>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</si>
  <si>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</si>
  <si>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</si>
  <si>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</si>
  <si>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</si>
  <si>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</si>
  <si>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</si>
  <si>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</si>
  <si>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</si>
  <si>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</si>
  <si>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</si>
  <si>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</si>
  <si>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</si>
  <si>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</si>
  <si>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</si>
  <si>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</si>
  <si>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</si>
  <si>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</si>
  <si>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</si>
  <si>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</si>
  <si>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</si>
  <si>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</si>
  <si>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</si>
  <si>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</si>
  <si>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</si>
  <si>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</si>
  <si>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Slezská nemocnice v Opavě p.o.</t>
  </si>
  <si>
    <t>Rozpočet:</t>
  </si>
  <si>
    <t>Misto</t>
  </si>
  <si>
    <t>Ohnheisrová</t>
  </si>
  <si>
    <t>stavební úpravy pavilonu M         Zdravotechnické instalace   II.etapa</t>
  </si>
  <si>
    <t>Slezská nemocnice v Opavě, příspěvková organizace</t>
  </si>
  <si>
    <t>Olomoucká 470/86</t>
  </si>
  <si>
    <t>Opava-Předměstí</t>
  </si>
  <si>
    <t>74601</t>
  </si>
  <si>
    <t>47813750</t>
  </si>
  <si>
    <t>CZ47813750</t>
  </si>
  <si>
    <t>Rozpočet</t>
  </si>
  <si>
    <t>Celkem za stavbu</t>
  </si>
  <si>
    <t>CZK</t>
  </si>
  <si>
    <t>Rekapitulace dílů</t>
  </si>
  <si>
    <t>Typ dílu</t>
  </si>
  <si>
    <t>97</t>
  </si>
  <si>
    <t>Prorážení otvorů</t>
  </si>
  <si>
    <t>721</t>
  </si>
  <si>
    <t>Vnitřní kanalizace</t>
  </si>
  <si>
    <t>722</t>
  </si>
  <si>
    <t>Vnitřní vodovod</t>
  </si>
  <si>
    <t>725</t>
  </si>
  <si>
    <t>Zařizovací předměty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</si>
  <si>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</si>
  <si>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</si>
  <si>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</si>
  <si>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</si>
  <si>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</si>
  <si>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</si>
  <si>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</si>
  <si>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</si>
  <si>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</si>
  <si>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</si>
  <si>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</si>
  <si>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</si>
  <si>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</si>
  <si>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</si>
  <si>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</si>
  <si>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</si>
  <si>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</si>
  <si>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</si>
  <si>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</si>
  <si>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</si>
  <si>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</si>
  <si>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</si>
  <si>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</si>
  <si>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</si>
  <si>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</si>
  <si>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</si>
  <si>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</si>
  <si>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</si>
  <si>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</si>
  <si>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972011211R00</t>
  </si>
  <si>
    <t>Vybourání otvorů strop prefa pl. 0,09 m2, tl.12 cm</t>
  </si>
  <si>
    <t>kus</t>
  </si>
  <si>
    <t>POL1_0</t>
  </si>
  <si>
    <t>974031155R00</t>
  </si>
  <si>
    <t>Vysekání rýh ve zdi cihelné 10 x 20 cm</t>
  </si>
  <si>
    <t>m</t>
  </si>
  <si>
    <t>721176101R00</t>
  </si>
  <si>
    <t>Potrubí HT připojovací D 32 x 1,8 mm</t>
  </si>
  <si>
    <t>721176102R00</t>
  </si>
  <si>
    <t>Potrubí HT připojovací D 40 x 1,8 mm</t>
  </si>
  <si>
    <t>721176103R00</t>
  </si>
  <si>
    <t>Potrubí HT připojovací D 50 x 1,8 mm</t>
  </si>
  <si>
    <t>721176115R00</t>
  </si>
  <si>
    <t>Potrubí HT odpadní svislé D 110 x 2,7 mm</t>
  </si>
  <si>
    <t>721176114R00</t>
  </si>
  <si>
    <t>Potrubí HT odpadní svislé D 75 x 1,9 mm</t>
  </si>
  <si>
    <t>721194103R00</t>
  </si>
  <si>
    <t>Vyvedení odpadních výpustek D 32 x 1,8</t>
  </si>
  <si>
    <t>721194104R00</t>
  </si>
  <si>
    <t>Vyvedení odpadních výpustek D 40 x 1,8</t>
  </si>
  <si>
    <t>721290111R00</t>
  </si>
  <si>
    <t>Zkouška těsnosti kanalizace vodou DN 125</t>
  </si>
  <si>
    <t>998721102R00</t>
  </si>
  <si>
    <t>Přesun hmot pro vnitřní kanalizaci, výšky do 12 m</t>
  </si>
  <si>
    <t>t</t>
  </si>
  <si>
    <t>721170909R00</t>
  </si>
  <si>
    <t>Oprava potrubí PVC odpadní, vsazení odbočky D 110</t>
  </si>
  <si>
    <t>721170907R00</t>
  </si>
  <si>
    <t>Oprava potrubí PVC odpadní, vsazení odbočky D 75</t>
  </si>
  <si>
    <t>721170963R00</t>
  </si>
  <si>
    <t>Oprava - propojení dosavadního potrubí PVC D 75</t>
  </si>
  <si>
    <t>721170965R00</t>
  </si>
  <si>
    <t>Oprava - propojení dosavadního potrubí PVC D 110</t>
  </si>
  <si>
    <t>721300912R00</t>
  </si>
  <si>
    <t>Pročištění svislých odpadů, jedno podl., do DN 200</t>
  </si>
  <si>
    <t>722172411R00</t>
  </si>
  <si>
    <t>Potrubí z PPR, D 20 x 2,8 mm, PN 16, vč.zed.výpom.</t>
  </si>
  <si>
    <t>722172412R00</t>
  </si>
  <si>
    <t>Potrubí z PPR, D 25 x 3,5 mm, PN 16, vč.zed.výpom.</t>
  </si>
  <si>
    <t>722179191R00</t>
  </si>
  <si>
    <t>Příplatek za malý rozsah do 20 m rozvodu</t>
  </si>
  <si>
    <t>soubor</t>
  </si>
  <si>
    <t>722181212RT7</t>
  </si>
  <si>
    <t>Izolace návleková tl. stěny 9 mm, vnitřní průměr 22 mm</t>
  </si>
  <si>
    <t>722181212RT8</t>
  </si>
  <si>
    <t>Izolace návleková tl. stěny 9 mm, vnitřní průměr 25 mm</t>
  </si>
  <si>
    <t>722190401R00</t>
  </si>
  <si>
    <t>Vyvedení a upevnění výpustek DN 15</t>
  </si>
  <si>
    <t>722290226R00</t>
  </si>
  <si>
    <t>Zkouška tlaku potrubí závitového DN 50</t>
  </si>
  <si>
    <t>722290234R00</t>
  </si>
  <si>
    <t>Proplach a dezinfekce vodovod.potrubí DN 80</t>
  </si>
  <si>
    <t>998722102R00</t>
  </si>
  <si>
    <t>Přesun hmot pro vnitřní vodovod, výšky do 12 m</t>
  </si>
  <si>
    <t>722170801R00</t>
  </si>
  <si>
    <t>Demontáž rozvodů vody z plastů do D 32</t>
  </si>
  <si>
    <t>722290822R00</t>
  </si>
  <si>
    <t>Přesun vybouraných hmot - vodovody, H 6 - 12 m</t>
  </si>
  <si>
    <t>722172913R00</t>
  </si>
  <si>
    <t>Propojení plastového potrubí polyf.D 25 mm,vodovod</t>
  </si>
  <si>
    <t>722172963R00</t>
  </si>
  <si>
    <t>Vsaz.odboč.do plast.potrubí polyf.D 25 mm, vodovod</t>
  </si>
  <si>
    <t>722190901R00</t>
  </si>
  <si>
    <t>Uzavření/otevření vodovodního potrubí při opravě</t>
  </si>
  <si>
    <t>725017132R00</t>
  </si>
  <si>
    <t>Umyvadlo na šrouby 55 x 42 cm, bílé</t>
  </si>
  <si>
    <t>725017138R00</t>
  </si>
  <si>
    <t>Kryt sifonu umyvadel bílý</t>
  </si>
  <si>
    <t>725314290R00</t>
  </si>
  <si>
    <t>Příslušenství k dřezu v kuchyňské sestavě</t>
  </si>
  <si>
    <t>725319101R00</t>
  </si>
  <si>
    <t>Montáž dřezů jednoduchých</t>
  </si>
  <si>
    <t>55231350R</t>
  </si>
  <si>
    <t>Dřez nerez</t>
  </si>
  <si>
    <t>POL3_0</t>
  </si>
  <si>
    <t>725823111R00</t>
  </si>
  <si>
    <t>Baterie umyvadlová stoján. ruční, bez otvír.odpadu</t>
  </si>
  <si>
    <t>725823134R00</t>
  </si>
  <si>
    <t>Baterie dřezová stojánková ruční s výsuv. sprchou</t>
  </si>
  <si>
    <t>725860251R00</t>
  </si>
  <si>
    <t>Sifon umyvadlový chromovaný Raf SV1410</t>
  </si>
  <si>
    <t>998725102R00</t>
  </si>
  <si>
    <t>Přesun hmot pro zařizovací předměty, výšky do 12 m</t>
  </si>
  <si>
    <t>725210821R00</t>
  </si>
  <si>
    <t>Demontáž umyvadel bez výtokových armatur</t>
  </si>
  <si>
    <t>725310823R00</t>
  </si>
  <si>
    <t>Demontáž dřezů 1dílných v kuchyňské sestavě</t>
  </si>
  <si>
    <t>725240812R00</t>
  </si>
  <si>
    <t>Demontáž sprchových mís bez výtokových armatur</t>
  </si>
  <si>
    <t>725210912R00</t>
  </si>
  <si>
    <t>Demontáž a zpět.montáž umyvadla s 1stoj.ventilem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</si>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</sst>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72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7" fillId="0" borderId="34" xfId="0" applyNumberFormat="1" applyFont="1" applyBorder="1" applyAlignment="1">
      <alignment vertical="top" shrinkToFit="1"/>
    </xf>
    <xf numFmtId="172" fontId="0" fillId="3" borderId="38" xfId="0" applyNumberFormat="1" applyFill="1" applyBorder="1" applyAlignment="1">
      <alignment vertical="top" shrinkToFit="1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2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72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4"/>
  <sheetViews>
    <sheetView showGridLines="0" tabSelected="1" topLeftCell="B1" zoomScaleNormal="100" zoomScaleSheetLayoutView="75" workbookViewId="0">
      <selection activeCell="H32" sqref="H32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>
      <c r="A2" s="4"/>
      <c r="B2" s="106" t="s">
        <v>40</v>
      </c>
      <c r="C2" s="107"/>
      <c r="D2" s="108" t="s">
        <v>47</v>
      </c>
      <c r="E2" s="109"/>
      <c r="F2" s="109"/>
      <c r="G2" s="109"/>
      <c r="H2" s="109"/>
      <c r="I2" s="109"/>
      <c r="J2" s="110"/>
      <c r="O2" s="2"/>
    </row>
    <row r="3" spans="1:15" ht="23.25" customHeight="1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>
      <c r="A5" s="4"/>
      <c r="B5" s="47" t="s">
        <v>21</v>
      </c>
      <c r="C5" s="5"/>
      <c r="D5" s="122" t="s">
        <v>48</v>
      </c>
      <c r="E5" s="26"/>
      <c r="F5" s="26"/>
      <c r="G5" s="26"/>
      <c r="H5" s="28" t="s">
        <v>33</v>
      </c>
      <c r="I5" s="122" t="s">
        <v>52</v>
      </c>
      <c r="J5" s="11"/>
    </row>
    <row r="6" spans="1:15" ht="15.75" customHeight="1">
      <c r="A6" s="4"/>
      <c r="B6" s="41"/>
      <c r="C6" s="26"/>
      <c r="D6" s="122" t="s">
        <v>49</v>
      </c>
      <c r="E6" s="26"/>
      <c r="F6" s="26"/>
      <c r="G6" s="26"/>
      <c r="H6" s="28" t="s">
        <v>34</v>
      </c>
      <c r="I6" s="122" t="s">
        <v>53</v>
      </c>
      <c r="J6" s="11"/>
    </row>
    <row r="7" spans="1:15" ht="15.75" customHeight="1">
      <c r="A7" s="4"/>
      <c r="B7" s="42"/>
      <c r="C7" s="123" t="s">
        <v>51</v>
      </c>
      <c r="D7" s="105" t="s">
        <v>50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 t="s">
        <v>46</v>
      </c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>
      <c r="A16" s="195" t="s">
        <v>23</v>
      </c>
      <c r="B16" s="196" t="s">
        <v>23</v>
      </c>
      <c r="C16" s="58"/>
      <c r="D16" s="59"/>
      <c r="E16" s="83"/>
      <c r="F16" s="84"/>
      <c r="G16" s="83"/>
      <c r="H16" s="84"/>
      <c r="I16" s="83">
        <f>SUMIF(F47:F50,A16,I47:I50)+SUMIF(F47:F50,"PSU",I47:I50)</f>
        <v>0</v>
      </c>
      <c r="J16" s="93"/>
    </row>
    <row r="17" spans="1:10" ht="23.25" customHeight="1">
      <c r="A17" s="195" t="s">
        <v>24</v>
      </c>
      <c r="B17" s="196" t="s">
        <v>24</v>
      </c>
      <c r="C17" s="58"/>
      <c r="D17" s="59"/>
      <c r="E17" s="83"/>
      <c r="F17" s="84"/>
      <c r="G17" s="83"/>
      <c r="H17" s="84"/>
      <c r="I17" s="83">
        <f>SUMIF(F47:F50,A17,I47:I50)</f>
        <v>0</v>
      </c>
      <c r="J17" s="93"/>
    </row>
    <row r="18" spans="1:10" ht="23.25" customHeight="1">
      <c r="A18" s="195" t="s">
        <v>25</v>
      </c>
      <c r="B18" s="196" t="s">
        <v>25</v>
      </c>
      <c r="C18" s="58"/>
      <c r="D18" s="59"/>
      <c r="E18" s="83"/>
      <c r="F18" s="84"/>
      <c r="G18" s="83"/>
      <c r="H18" s="84"/>
      <c r="I18" s="83">
        <f>SUMIF(F47:F50,A18,I47:I50)</f>
        <v>0</v>
      </c>
      <c r="J18" s="93"/>
    </row>
    <row r="19" spans="1:10" ht="23.25" customHeight="1">
      <c r="A19" s="195" t="s">
        <v>67</v>
      </c>
      <c r="B19" s="196" t="s">
        <v>26</v>
      </c>
      <c r="C19" s="58"/>
      <c r="D19" s="59"/>
      <c r="E19" s="83"/>
      <c r="F19" s="84"/>
      <c r="G19" s="83"/>
      <c r="H19" s="84"/>
      <c r="I19" s="83">
        <f>SUMIF(F47:F50,A19,I47:I50)</f>
        <v>0</v>
      </c>
      <c r="J19" s="93"/>
    </row>
    <row r="20" spans="1:10" ht="23.25" customHeight="1">
      <c r="A20" s="195" t="s">
        <v>68</v>
      </c>
      <c r="B20" s="196" t="s">
        <v>27</v>
      </c>
      <c r="C20" s="58"/>
      <c r="D20" s="59"/>
      <c r="E20" s="83"/>
      <c r="F20" s="84"/>
      <c r="G20" s="83"/>
      <c r="H20" s="84"/>
      <c r="I20" s="83">
        <f>SUMIF(F47:F50,A20,I47:I50)</f>
        <v>0</v>
      </c>
      <c r="J20" s="93"/>
    </row>
    <row r="21" spans="1:10" ht="23.25" customHeight="1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hidden="1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I23*E23/100</f>
        <v>0</v>
      </c>
      <c r="H24" s="98"/>
      <c r="I24" s="98"/>
      <c r="J24" s="62" t="str">
        <f t="shared" si="0"/>
        <v>CZK</v>
      </c>
    </row>
    <row r="25" spans="1:10" ht="23.25" customHeight="1" thickBot="1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hidden="1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I25*E25/100</f>
        <v>0</v>
      </c>
      <c r="H26" s="89"/>
      <c r="I26" s="89"/>
      <c r="J26" s="56" t="str">
        <f t="shared" si="0"/>
        <v>CZK</v>
      </c>
    </row>
    <row r="27" spans="1:10" ht="23.25" hidden="1" customHeight="1" thickBot="1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customHeight="1" thickBot="1">
      <c r="A28" s="4"/>
      <c r="B28" s="154" t="s">
        <v>22</v>
      </c>
      <c r="C28" s="155"/>
      <c r="D28" s="155"/>
      <c r="E28" s="156"/>
      <c r="F28" s="157"/>
      <c r="G28" s="158">
        <f>ZakladDPHSniVypocet+ZakladDPHZaklVypocet</f>
        <v>0</v>
      </c>
      <c r="H28" s="158"/>
      <c r="I28" s="158"/>
      <c r="J28" s="159" t="str">
        <f t="shared" si="0"/>
        <v>CZK</v>
      </c>
    </row>
    <row r="29" spans="1:10" ht="27.75" hidden="1" customHeight="1" thickBot="1">
      <c r="A29" s="4"/>
      <c r="B29" s="154" t="s">
        <v>35</v>
      </c>
      <c r="C29" s="160"/>
      <c r="D29" s="160"/>
      <c r="E29" s="160"/>
      <c r="F29" s="160"/>
      <c r="G29" s="161">
        <f>ZakladDPHSni+DPHSni+ZakladDPHZakl+DPHZakl+Zaokrouhleni</f>
        <v>0</v>
      </c>
      <c r="H29" s="161"/>
      <c r="I29" s="161"/>
      <c r="J29" s="162" t="s">
        <v>56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>
      <c r="A38" s="131" t="s">
        <v>37</v>
      </c>
      <c r="B38" s="133" t="s">
        <v>16</v>
      </c>
      <c r="C38" s="134" t="s">
        <v>5</v>
      </c>
      <c r="D38" s="135"/>
      <c r="E38" s="135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6" t="s">
        <v>1</v>
      </c>
      <c r="J38" s="136" t="s">
        <v>0</v>
      </c>
    </row>
    <row r="39" spans="1:10" ht="25.5" hidden="1" customHeight="1">
      <c r="A39" s="131">
        <v>1</v>
      </c>
      <c r="B39" s="137" t="s">
        <v>54</v>
      </c>
      <c r="C39" s="138" t="s">
        <v>47</v>
      </c>
      <c r="D39" s="139"/>
      <c r="E39" s="139"/>
      <c r="F39" s="147">
        <f>'Rozpočet Pol'!AC56</f>
        <v>0</v>
      </c>
      <c r="G39" s="148">
        <f>'Rozpočet Pol'!AD56</f>
        <v>0</v>
      </c>
      <c r="H39" s="149"/>
      <c r="I39" s="150">
        <f>F39+G39+H39</f>
        <v>0</v>
      </c>
      <c r="J39" s="140" t="str">
        <f>IF(CenaCelkemVypocet=0,"",I39/CenaCelkemVypocet*100)</f>
        <v/>
      </c>
    </row>
    <row r="40" spans="1:10" ht="25.5" hidden="1" customHeight="1">
      <c r="A40" s="131"/>
      <c r="B40" s="141" t="s">
        <v>55</v>
      </c>
      <c r="C40" s="142"/>
      <c r="D40" s="142"/>
      <c r="E40" s="142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3">
        <f>SUMIF(A39:A39,"=1",I39:I39)</f>
        <v>0</v>
      </c>
      <c r="J40" s="132">
        <f>SUMIF(A39:A39,"=1",J39:J39)</f>
        <v>0</v>
      </c>
    </row>
    <row r="44" spans="1:10" ht="15.75">
      <c r="B44" s="163" t="s">
        <v>57</v>
      </c>
    </row>
    <row r="46" spans="1:10" ht="25.5" customHeight="1">
      <c r="A46" s="164"/>
      <c r="B46" s="170" t="s">
        <v>16</v>
      </c>
      <c r="C46" s="170" t="s">
        <v>5</v>
      </c>
      <c r="D46" s="171"/>
      <c r="E46" s="171"/>
      <c r="F46" s="174" t="s">
        <v>58</v>
      </c>
      <c r="G46" s="174"/>
      <c r="H46" s="174"/>
      <c r="I46" s="175" t="s">
        <v>28</v>
      </c>
      <c r="J46" s="175"/>
    </row>
    <row r="47" spans="1:10" ht="25.5" customHeight="1">
      <c r="A47" s="165"/>
      <c r="B47" s="176" t="s">
        <v>59</v>
      </c>
      <c r="C47" s="177" t="s">
        <v>60</v>
      </c>
      <c r="D47" s="178"/>
      <c r="E47" s="178"/>
      <c r="F47" s="182" t="s">
        <v>23</v>
      </c>
      <c r="G47" s="183"/>
      <c r="H47" s="183"/>
      <c r="I47" s="184">
        <f>'Rozpočet Pol'!G8</f>
        <v>0</v>
      </c>
      <c r="J47" s="184"/>
    </row>
    <row r="48" spans="1:10" ht="25.5" customHeight="1">
      <c r="A48" s="165"/>
      <c r="B48" s="168" t="s">
        <v>61</v>
      </c>
      <c r="C48" s="167" t="s">
        <v>62</v>
      </c>
      <c r="D48" s="169"/>
      <c r="E48" s="169"/>
      <c r="F48" s="185" t="s">
        <v>24</v>
      </c>
      <c r="G48" s="186"/>
      <c r="H48" s="186"/>
      <c r="I48" s="187">
        <f>'Rozpočet Pol'!G11</f>
        <v>0</v>
      </c>
      <c r="J48" s="187"/>
    </row>
    <row r="49" spans="1:10" ht="25.5" customHeight="1">
      <c r="A49" s="165"/>
      <c r="B49" s="168" t="s">
        <v>63</v>
      </c>
      <c r="C49" s="167" t="s">
        <v>64</v>
      </c>
      <c r="D49" s="169"/>
      <c r="E49" s="169"/>
      <c r="F49" s="185" t="s">
        <v>24</v>
      </c>
      <c r="G49" s="186"/>
      <c r="H49" s="186"/>
      <c r="I49" s="187">
        <f>'Rozpočet Pol'!G26</f>
        <v>0</v>
      </c>
      <c r="J49" s="187"/>
    </row>
    <row r="50" spans="1:10" ht="25.5" customHeight="1">
      <c r="A50" s="165"/>
      <c r="B50" s="179" t="s">
        <v>65</v>
      </c>
      <c r="C50" s="180" t="s">
        <v>66</v>
      </c>
      <c r="D50" s="181"/>
      <c r="E50" s="181"/>
      <c r="F50" s="188" t="s">
        <v>24</v>
      </c>
      <c r="G50" s="189"/>
      <c r="H50" s="189"/>
      <c r="I50" s="190">
        <f>'Rozpočet Pol'!G41</f>
        <v>0</v>
      </c>
      <c r="J50" s="190"/>
    </row>
    <row r="51" spans="1:10" ht="25.5" customHeight="1">
      <c r="A51" s="166"/>
      <c r="B51" s="172" t="s">
        <v>1</v>
      </c>
      <c r="C51" s="172"/>
      <c r="D51" s="173"/>
      <c r="E51" s="173"/>
      <c r="F51" s="191"/>
      <c r="G51" s="192"/>
      <c r="H51" s="192"/>
      <c r="I51" s="193">
        <f>SUM(I47:I50)</f>
        <v>0</v>
      </c>
      <c r="J51" s="193"/>
    </row>
    <row r="52" spans="1:10">
      <c r="F52" s="194"/>
      <c r="G52" s="130"/>
      <c r="H52" s="194"/>
      <c r="I52" s="130"/>
      <c r="J52" s="130"/>
    </row>
    <row r="53" spans="1:10">
      <c r="F53" s="194"/>
      <c r="G53" s="130"/>
      <c r="H53" s="194"/>
      <c r="I53" s="130"/>
      <c r="J53" s="130"/>
    </row>
    <row r="54" spans="1:10">
      <c r="F54" s="194"/>
      <c r="G54" s="130"/>
      <c r="H54" s="194"/>
      <c r="I54" s="130"/>
      <c r="J54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I49:J49"/>
    <mergeCell ref="C49:E49"/>
    <mergeCell ref="I50:J50"/>
    <mergeCell ref="C50:E50"/>
    <mergeCell ref="I51:J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66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197" t="s">
        <v>6</v>
      </c>
      <c r="B1" s="197"/>
      <c r="C1" s="197"/>
      <c r="D1" s="197"/>
      <c r="E1" s="197"/>
      <c r="F1" s="197"/>
      <c r="G1" s="197"/>
      <c r="AE1" t="s">
        <v>70</v>
      </c>
    </row>
    <row r="2" spans="1:60" ht="24.95" customHeight="1">
      <c r="A2" s="204" t="s">
        <v>69</v>
      </c>
      <c r="B2" s="198"/>
      <c r="C2" s="199" t="s">
        <v>47</v>
      </c>
      <c r="D2" s="200"/>
      <c r="E2" s="200"/>
      <c r="F2" s="200"/>
      <c r="G2" s="206"/>
      <c r="AE2" t="s">
        <v>71</v>
      </c>
    </row>
    <row r="3" spans="1:60" ht="24.95" customHeight="1">
      <c r="A3" s="205" t="s">
        <v>7</v>
      </c>
      <c r="B3" s="203"/>
      <c r="C3" s="201" t="s">
        <v>43</v>
      </c>
      <c r="D3" s="202"/>
      <c r="E3" s="202"/>
      <c r="F3" s="202"/>
      <c r="G3" s="207"/>
      <c r="AE3" t="s">
        <v>72</v>
      </c>
    </row>
    <row r="4" spans="1:60" ht="24.95" hidden="1" customHeight="1">
      <c r="A4" s="205" t="s">
        <v>8</v>
      </c>
      <c r="B4" s="203"/>
      <c r="C4" s="201"/>
      <c r="D4" s="202"/>
      <c r="E4" s="202"/>
      <c r="F4" s="202"/>
      <c r="G4" s="207"/>
      <c r="AE4" t="s">
        <v>73</v>
      </c>
    </row>
    <row r="5" spans="1:60" hidden="1">
      <c r="A5" s="208" t="s">
        <v>74</v>
      </c>
      <c r="B5" s="209"/>
      <c r="C5" s="210"/>
      <c r="D5" s="211"/>
      <c r="E5" s="211"/>
      <c r="F5" s="211"/>
      <c r="G5" s="212"/>
      <c r="AE5" t="s">
        <v>75</v>
      </c>
    </row>
    <row r="7" spans="1:60" ht="38.25">
      <c r="A7" s="217" t="s">
        <v>76</v>
      </c>
      <c r="B7" s="218" t="s">
        <v>77</v>
      </c>
      <c r="C7" s="218" t="s">
        <v>78</v>
      </c>
      <c r="D7" s="217" t="s">
        <v>79</v>
      </c>
      <c r="E7" s="217" t="s">
        <v>80</v>
      </c>
      <c r="F7" s="213" t="s">
        <v>81</v>
      </c>
      <c r="G7" s="234" t="s">
        <v>28</v>
      </c>
      <c r="H7" s="235" t="s">
        <v>29</v>
      </c>
      <c r="I7" s="235" t="s">
        <v>82</v>
      </c>
      <c r="J7" s="235" t="s">
        <v>30</v>
      </c>
      <c r="K7" s="235" t="s">
        <v>83</v>
      </c>
      <c r="L7" s="235" t="s">
        <v>84</v>
      </c>
      <c r="M7" s="235" t="s">
        <v>85</v>
      </c>
      <c r="N7" s="235" t="s">
        <v>86</v>
      </c>
      <c r="O7" s="235" t="s">
        <v>87</v>
      </c>
      <c r="P7" s="235" t="s">
        <v>88</v>
      </c>
      <c r="Q7" s="235" t="s">
        <v>89</v>
      </c>
      <c r="R7" s="235" t="s">
        <v>90</v>
      </c>
      <c r="S7" s="235" t="s">
        <v>91</v>
      </c>
      <c r="T7" s="235" t="s">
        <v>92</v>
      </c>
      <c r="U7" s="220" t="s">
        <v>93</v>
      </c>
    </row>
    <row r="8" spans="1:60">
      <c r="A8" s="236" t="s">
        <v>94</v>
      </c>
      <c r="B8" s="237" t="s">
        <v>59</v>
      </c>
      <c r="C8" s="238" t="s">
        <v>60</v>
      </c>
      <c r="D8" s="239"/>
      <c r="E8" s="240"/>
      <c r="F8" s="241"/>
      <c r="G8" s="241">
        <f>SUMIF(AE9:AE10,"&lt;&gt;NOR",G9:G10)</f>
        <v>0</v>
      </c>
      <c r="H8" s="241"/>
      <c r="I8" s="241">
        <f>SUM(I9:I10)</f>
        <v>0</v>
      </c>
      <c r="J8" s="241"/>
      <c r="K8" s="241">
        <f>SUM(K9:K10)</f>
        <v>0</v>
      </c>
      <c r="L8" s="241"/>
      <c r="M8" s="241">
        <f>SUM(M9:M10)</f>
        <v>0</v>
      </c>
      <c r="N8" s="219"/>
      <c r="O8" s="219">
        <f>SUM(O9:O10)</f>
        <v>5.7000000000000002E-3</v>
      </c>
      <c r="P8" s="219"/>
      <c r="Q8" s="219">
        <f>SUM(Q9:Q10)</f>
        <v>0.34300000000000003</v>
      </c>
      <c r="R8" s="219"/>
      <c r="S8" s="219"/>
      <c r="T8" s="236"/>
      <c r="U8" s="219">
        <f>SUM(U9:U10)</f>
        <v>5.61</v>
      </c>
      <c r="AE8" t="s">
        <v>95</v>
      </c>
    </row>
    <row r="9" spans="1:60" outlineLevel="1">
      <c r="A9" s="215">
        <v>1</v>
      </c>
      <c r="B9" s="221" t="s">
        <v>96</v>
      </c>
      <c r="C9" s="264" t="s">
        <v>97</v>
      </c>
      <c r="D9" s="223" t="s">
        <v>98</v>
      </c>
      <c r="E9" s="229">
        <v>1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0</v>
      </c>
      <c r="M9" s="232">
        <f>G9*(1+L9/100)</f>
        <v>0</v>
      </c>
      <c r="N9" s="224">
        <v>1.2899999999999999E-3</v>
      </c>
      <c r="O9" s="224">
        <f>ROUND(E9*N9,5)</f>
        <v>1.2899999999999999E-3</v>
      </c>
      <c r="P9" s="224">
        <v>1E-3</v>
      </c>
      <c r="Q9" s="224">
        <f>ROUND(E9*P9,5)</f>
        <v>1E-3</v>
      </c>
      <c r="R9" s="224"/>
      <c r="S9" s="224"/>
      <c r="T9" s="225">
        <v>0.251</v>
      </c>
      <c r="U9" s="224">
        <f>ROUND(E9*T9,2)</f>
        <v>0.25</v>
      </c>
      <c r="V9" s="214"/>
      <c r="W9" s="214"/>
      <c r="X9" s="214"/>
      <c r="Y9" s="214"/>
      <c r="Z9" s="214"/>
      <c r="AA9" s="214"/>
      <c r="AB9" s="214"/>
      <c r="AC9" s="214"/>
      <c r="AD9" s="214"/>
      <c r="AE9" s="214" t="s">
        <v>99</v>
      </c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>
      <c r="A10" s="215">
        <v>2</v>
      </c>
      <c r="B10" s="221" t="s">
        <v>100</v>
      </c>
      <c r="C10" s="264" t="s">
        <v>101</v>
      </c>
      <c r="D10" s="223" t="s">
        <v>102</v>
      </c>
      <c r="E10" s="229">
        <v>9</v>
      </c>
      <c r="F10" s="231"/>
      <c r="G10" s="232">
        <f>ROUND(E10*F10,2)</f>
        <v>0</v>
      </c>
      <c r="H10" s="231"/>
      <c r="I10" s="232">
        <f>ROUND(E10*H10,2)</f>
        <v>0</v>
      </c>
      <c r="J10" s="231"/>
      <c r="K10" s="232">
        <f>ROUND(E10*J10,2)</f>
        <v>0</v>
      </c>
      <c r="L10" s="232">
        <v>0</v>
      </c>
      <c r="M10" s="232">
        <f>G10*(1+L10/100)</f>
        <v>0</v>
      </c>
      <c r="N10" s="224">
        <v>4.8999999999999998E-4</v>
      </c>
      <c r="O10" s="224">
        <f>ROUND(E10*N10,5)</f>
        <v>4.4099999999999999E-3</v>
      </c>
      <c r="P10" s="224">
        <v>3.7999999999999999E-2</v>
      </c>
      <c r="Q10" s="224">
        <f>ROUND(E10*P10,5)</f>
        <v>0.34200000000000003</v>
      </c>
      <c r="R10" s="224"/>
      <c r="S10" s="224"/>
      <c r="T10" s="225">
        <v>0.59499999999999997</v>
      </c>
      <c r="U10" s="224">
        <f>ROUND(E10*T10,2)</f>
        <v>5.36</v>
      </c>
      <c r="V10" s="214"/>
      <c r="W10" s="214"/>
      <c r="X10" s="214"/>
      <c r="Y10" s="214"/>
      <c r="Z10" s="214"/>
      <c r="AA10" s="214"/>
      <c r="AB10" s="214"/>
      <c r="AC10" s="214"/>
      <c r="AD10" s="214"/>
      <c r="AE10" s="214" t="s">
        <v>99</v>
      </c>
      <c r="AF10" s="214"/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>
      <c r="A11" s="216" t="s">
        <v>94</v>
      </c>
      <c r="B11" s="222" t="s">
        <v>61</v>
      </c>
      <c r="C11" s="265" t="s">
        <v>62</v>
      </c>
      <c r="D11" s="226"/>
      <c r="E11" s="230"/>
      <c r="F11" s="233"/>
      <c r="G11" s="233">
        <f>SUMIF(AE12:AE25,"&lt;&gt;NOR",G12:G25)</f>
        <v>0</v>
      </c>
      <c r="H11" s="233"/>
      <c r="I11" s="233">
        <f>SUM(I12:I25)</f>
        <v>0</v>
      </c>
      <c r="J11" s="233"/>
      <c r="K11" s="233">
        <f>SUM(K12:K25)</f>
        <v>0</v>
      </c>
      <c r="L11" s="233"/>
      <c r="M11" s="233">
        <f>SUM(M12:M25)</f>
        <v>0</v>
      </c>
      <c r="N11" s="227"/>
      <c r="O11" s="227">
        <f>SUM(O12:O25)</f>
        <v>2.0150000000000001E-2</v>
      </c>
      <c r="P11" s="227"/>
      <c r="Q11" s="227">
        <f>SUM(Q12:Q25)</f>
        <v>0</v>
      </c>
      <c r="R11" s="227"/>
      <c r="S11" s="227"/>
      <c r="T11" s="228"/>
      <c r="U11" s="227">
        <f>SUM(U12:U25)</f>
        <v>10.209999999999999</v>
      </c>
      <c r="AE11" t="s">
        <v>95</v>
      </c>
    </row>
    <row r="12" spans="1:60" outlineLevel="1">
      <c r="A12" s="215">
        <v>3</v>
      </c>
      <c r="B12" s="221" t="s">
        <v>103</v>
      </c>
      <c r="C12" s="264" t="s">
        <v>104</v>
      </c>
      <c r="D12" s="223" t="s">
        <v>102</v>
      </c>
      <c r="E12" s="229">
        <v>3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0</v>
      </c>
      <c r="M12" s="232">
        <f>G12*(1+L12/100)</f>
        <v>0</v>
      </c>
      <c r="N12" s="224">
        <v>3.4000000000000002E-4</v>
      </c>
      <c r="O12" s="224">
        <f>ROUND(E12*N12,5)</f>
        <v>1.0200000000000001E-3</v>
      </c>
      <c r="P12" s="224">
        <v>0</v>
      </c>
      <c r="Q12" s="224">
        <f>ROUND(E12*P12,5)</f>
        <v>0</v>
      </c>
      <c r="R12" s="224"/>
      <c r="S12" s="224"/>
      <c r="T12" s="225">
        <v>0.32</v>
      </c>
      <c r="U12" s="224">
        <f>ROUND(E12*T12,2)</f>
        <v>0.96</v>
      </c>
      <c r="V12" s="214"/>
      <c r="W12" s="214"/>
      <c r="X12" s="214"/>
      <c r="Y12" s="214"/>
      <c r="Z12" s="214"/>
      <c r="AA12" s="214"/>
      <c r="AB12" s="214"/>
      <c r="AC12" s="214"/>
      <c r="AD12" s="214"/>
      <c r="AE12" s="214" t="s">
        <v>99</v>
      </c>
      <c r="AF12" s="214"/>
      <c r="AG12" s="214"/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>
      <c r="A13" s="215">
        <v>4</v>
      </c>
      <c r="B13" s="221" t="s">
        <v>105</v>
      </c>
      <c r="C13" s="264" t="s">
        <v>106</v>
      </c>
      <c r="D13" s="223" t="s">
        <v>102</v>
      </c>
      <c r="E13" s="229">
        <v>3</v>
      </c>
      <c r="F13" s="231"/>
      <c r="G13" s="232">
        <f>ROUND(E13*F13,2)</f>
        <v>0</v>
      </c>
      <c r="H13" s="231"/>
      <c r="I13" s="232">
        <f>ROUND(E13*H13,2)</f>
        <v>0</v>
      </c>
      <c r="J13" s="231"/>
      <c r="K13" s="232">
        <f>ROUND(E13*J13,2)</f>
        <v>0</v>
      </c>
      <c r="L13" s="232">
        <v>0</v>
      </c>
      <c r="M13" s="232">
        <f>G13*(1+L13/100)</f>
        <v>0</v>
      </c>
      <c r="N13" s="224">
        <v>3.8000000000000002E-4</v>
      </c>
      <c r="O13" s="224">
        <f>ROUND(E13*N13,5)</f>
        <v>1.14E-3</v>
      </c>
      <c r="P13" s="224">
        <v>0</v>
      </c>
      <c r="Q13" s="224">
        <f>ROUND(E13*P13,5)</f>
        <v>0</v>
      </c>
      <c r="R13" s="224"/>
      <c r="S13" s="224"/>
      <c r="T13" s="225">
        <v>0.32</v>
      </c>
      <c r="U13" s="224">
        <f>ROUND(E13*T13,2)</f>
        <v>0.96</v>
      </c>
      <c r="V13" s="214"/>
      <c r="W13" s="214"/>
      <c r="X13" s="214"/>
      <c r="Y13" s="214"/>
      <c r="Z13" s="214"/>
      <c r="AA13" s="214"/>
      <c r="AB13" s="214"/>
      <c r="AC13" s="214"/>
      <c r="AD13" s="214"/>
      <c r="AE13" s="214" t="s">
        <v>99</v>
      </c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>
      <c r="A14" s="215">
        <v>5</v>
      </c>
      <c r="B14" s="221" t="s">
        <v>107</v>
      </c>
      <c r="C14" s="264" t="s">
        <v>108</v>
      </c>
      <c r="D14" s="223" t="s">
        <v>102</v>
      </c>
      <c r="E14" s="229">
        <v>3</v>
      </c>
      <c r="F14" s="231"/>
      <c r="G14" s="232">
        <f>ROUND(E14*F14,2)</f>
        <v>0</v>
      </c>
      <c r="H14" s="231"/>
      <c r="I14" s="232">
        <f>ROUND(E14*H14,2)</f>
        <v>0</v>
      </c>
      <c r="J14" s="231"/>
      <c r="K14" s="232">
        <f>ROUND(E14*J14,2)</f>
        <v>0</v>
      </c>
      <c r="L14" s="232">
        <v>0</v>
      </c>
      <c r="M14" s="232">
        <f>G14*(1+L14/100)</f>
        <v>0</v>
      </c>
      <c r="N14" s="224">
        <v>4.6999999999999999E-4</v>
      </c>
      <c r="O14" s="224">
        <f>ROUND(E14*N14,5)</f>
        <v>1.41E-3</v>
      </c>
      <c r="P14" s="224">
        <v>0</v>
      </c>
      <c r="Q14" s="224">
        <f>ROUND(E14*P14,5)</f>
        <v>0</v>
      </c>
      <c r="R14" s="224"/>
      <c r="S14" s="224"/>
      <c r="T14" s="225">
        <v>0.35899999999999999</v>
      </c>
      <c r="U14" s="224">
        <f>ROUND(E14*T14,2)</f>
        <v>1.08</v>
      </c>
      <c r="V14" s="214"/>
      <c r="W14" s="214"/>
      <c r="X14" s="214"/>
      <c r="Y14" s="214"/>
      <c r="Z14" s="214"/>
      <c r="AA14" s="214"/>
      <c r="AB14" s="214"/>
      <c r="AC14" s="214"/>
      <c r="AD14" s="214"/>
      <c r="AE14" s="214" t="s">
        <v>99</v>
      </c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>
      <c r="A15" s="215">
        <v>6</v>
      </c>
      <c r="B15" s="221" t="s">
        <v>109</v>
      </c>
      <c r="C15" s="264" t="s">
        <v>110</v>
      </c>
      <c r="D15" s="223" t="s">
        <v>102</v>
      </c>
      <c r="E15" s="229">
        <v>1</v>
      </c>
      <c r="F15" s="231"/>
      <c r="G15" s="232">
        <f>ROUND(E15*F15,2)</f>
        <v>0</v>
      </c>
      <c r="H15" s="231"/>
      <c r="I15" s="232">
        <f>ROUND(E15*H15,2)</f>
        <v>0</v>
      </c>
      <c r="J15" s="231"/>
      <c r="K15" s="232">
        <f>ROUND(E15*J15,2)</f>
        <v>0</v>
      </c>
      <c r="L15" s="232">
        <v>0</v>
      </c>
      <c r="M15" s="232">
        <f>G15*(1+L15/100)</f>
        <v>0</v>
      </c>
      <c r="N15" s="224">
        <v>1.31E-3</v>
      </c>
      <c r="O15" s="224">
        <f>ROUND(E15*N15,5)</f>
        <v>1.31E-3</v>
      </c>
      <c r="P15" s="224">
        <v>0</v>
      </c>
      <c r="Q15" s="224">
        <f>ROUND(E15*P15,5)</f>
        <v>0</v>
      </c>
      <c r="R15" s="224"/>
      <c r="S15" s="224"/>
      <c r="T15" s="225">
        <v>0.79700000000000004</v>
      </c>
      <c r="U15" s="224">
        <f>ROUND(E15*T15,2)</f>
        <v>0.8</v>
      </c>
      <c r="V15" s="214"/>
      <c r="W15" s="214"/>
      <c r="X15" s="214"/>
      <c r="Y15" s="214"/>
      <c r="Z15" s="214"/>
      <c r="AA15" s="214"/>
      <c r="AB15" s="214"/>
      <c r="AC15" s="214"/>
      <c r="AD15" s="214"/>
      <c r="AE15" s="214" t="s">
        <v>99</v>
      </c>
      <c r="AF15" s="214"/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>
      <c r="A16" s="215">
        <v>7</v>
      </c>
      <c r="B16" s="221" t="s">
        <v>111</v>
      </c>
      <c r="C16" s="264" t="s">
        <v>112</v>
      </c>
      <c r="D16" s="223" t="s">
        <v>102</v>
      </c>
      <c r="E16" s="229">
        <v>1</v>
      </c>
      <c r="F16" s="231"/>
      <c r="G16" s="232">
        <f>ROUND(E16*F16,2)</f>
        <v>0</v>
      </c>
      <c r="H16" s="231"/>
      <c r="I16" s="232">
        <f>ROUND(E16*H16,2)</f>
        <v>0</v>
      </c>
      <c r="J16" s="231"/>
      <c r="K16" s="232">
        <f>ROUND(E16*J16,2)</f>
        <v>0</v>
      </c>
      <c r="L16" s="232">
        <v>0</v>
      </c>
      <c r="M16" s="232">
        <f>G16*(1+L16/100)</f>
        <v>0</v>
      </c>
      <c r="N16" s="224">
        <v>7.7999999999999999E-4</v>
      </c>
      <c r="O16" s="224">
        <f>ROUND(E16*N16,5)</f>
        <v>7.7999999999999999E-4</v>
      </c>
      <c r="P16" s="224">
        <v>0</v>
      </c>
      <c r="Q16" s="224">
        <f>ROUND(E16*P16,5)</f>
        <v>0</v>
      </c>
      <c r="R16" s="224"/>
      <c r="S16" s="224"/>
      <c r="T16" s="225">
        <v>0.81899999999999995</v>
      </c>
      <c r="U16" s="224">
        <f>ROUND(E16*T16,2)</f>
        <v>0.82</v>
      </c>
      <c r="V16" s="214"/>
      <c r="W16" s="214"/>
      <c r="X16" s="214"/>
      <c r="Y16" s="214"/>
      <c r="Z16" s="214"/>
      <c r="AA16" s="214"/>
      <c r="AB16" s="214"/>
      <c r="AC16" s="214"/>
      <c r="AD16" s="214"/>
      <c r="AE16" s="214" t="s">
        <v>99</v>
      </c>
      <c r="AF16" s="214"/>
      <c r="AG16" s="214"/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>
      <c r="A17" s="215">
        <v>8</v>
      </c>
      <c r="B17" s="221" t="s">
        <v>113</v>
      </c>
      <c r="C17" s="264" t="s">
        <v>114</v>
      </c>
      <c r="D17" s="223" t="s">
        <v>98</v>
      </c>
      <c r="E17" s="229">
        <v>2</v>
      </c>
      <c r="F17" s="231"/>
      <c r="G17" s="232">
        <f>ROUND(E17*F17,2)</f>
        <v>0</v>
      </c>
      <c r="H17" s="231"/>
      <c r="I17" s="232">
        <f>ROUND(E17*H17,2)</f>
        <v>0</v>
      </c>
      <c r="J17" s="231"/>
      <c r="K17" s="232">
        <f>ROUND(E17*J17,2)</f>
        <v>0</v>
      </c>
      <c r="L17" s="232">
        <v>0</v>
      </c>
      <c r="M17" s="232">
        <f>G17*(1+L17/100)</f>
        <v>0</v>
      </c>
      <c r="N17" s="224">
        <v>0</v>
      </c>
      <c r="O17" s="224">
        <f>ROUND(E17*N17,5)</f>
        <v>0</v>
      </c>
      <c r="P17" s="224">
        <v>0</v>
      </c>
      <c r="Q17" s="224">
        <f>ROUND(E17*P17,5)</f>
        <v>0</v>
      </c>
      <c r="R17" s="224"/>
      <c r="S17" s="224"/>
      <c r="T17" s="225">
        <v>0.14799999999999999</v>
      </c>
      <c r="U17" s="224">
        <f>ROUND(E17*T17,2)</f>
        <v>0.3</v>
      </c>
      <c r="V17" s="214"/>
      <c r="W17" s="214"/>
      <c r="X17" s="214"/>
      <c r="Y17" s="214"/>
      <c r="Z17" s="214"/>
      <c r="AA17" s="214"/>
      <c r="AB17" s="214"/>
      <c r="AC17" s="214"/>
      <c r="AD17" s="214"/>
      <c r="AE17" s="214" t="s">
        <v>99</v>
      </c>
      <c r="AF17" s="214"/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>
      <c r="A18" s="215">
        <v>9</v>
      </c>
      <c r="B18" s="221" t="s">
        <v>115</v>
      </c>
      <c r="C18" s="264" t="s">
        <v>116</v>
      </c>
      <c r="D18" s="223" t="s">
        <v>98</v>
      </c>
      <c r="E18" s="229">
        <v>1</v>
      </c>
      <c r="F18" s="231"/>
      <c r="G18" s="232">
        <f>ROUND(E18*F18,2)</f>
        <v>0</v>
      </c>
      <c r="H18" s="231"/>
      <c r="I18" s="232">
        <f>ROUND(E18*H18,2)</f>
        <v>0</v>
      </c>
      <c r="J18" s="231"/>
      <c r="K18" s="232">
        <f>ROUND(E18*J18,2)</f>
        <v>0</v>
      </c>
      <c r="L18" s="232">
        <v>0</v>
      </c>
      <c r="M18" s="232">
        <f>G18*(1+L18/100)</f>
        <v>0</v>
      </c>
      <c r="N18" s="224">
        <v>0</v>
      </c>
      <c r="O18" s="224">
        <f>ROUND(E18*N18,5)</f>
        <v>0</v>
      </c>
      <c r="P18" s="224">
        <v>0</v>
      </c>
      <c r="Q18" s="224">
        <f>ROUND(E18*P18,5)</f>
        <v>0</v>
      </c>
      <c r="R18" s="224"/>
      <c r="S18" s="224"/>
      <c r="T18" s="225">
        <v>0.157</v>
      </c>
      <c r="U18" s="224">
        <f>ROUND(E18*T18,2)</f>
        <v>0.16</v>
      </c>
      <c r="V18" s="214"/>
      <c r="W18" s="214"/>
      <c r="X18" s="214"/>
      <c r="Y18" s="214"/>
      <c r="Z18" s="214"/>
      <c r="AA18" s="214"/>
      <c r="AB18" s="214"/>
      <c r="AC18" s="214"/>
      <c r="AD18" s="214"/>
      <c r="AE18" s="214" t="s">
        <v>99</v>
      </c>
      <c r="AF18" s="214"/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>
      <c r="A19" s="215">
        <v>10</v>
      </c>
      <c r="B19" s="221" t="s">
        <v>117</v>
      </c>
      <c r="C19" s="264" t="s">
        <v>118</v>
      </c>
      <c r="D19" s="223" t="s">
        <v>102</v>
      </c>
      <c r="E19" s="229">
        <v>9</v>
      </c>
      <c r="F19" s="231"/>
      <c r="G19" s="232">
        <f>ROUND(E19*F19,2)</f>
        <v>0</v>
      </c>
      <c r="H19" s="231"/>
      <c r="I19" s="232">
        <f>ROUND(E19*H19,2)</f>
        <v>0</v>
      </c>
      <c r="J19" s="231"/>
      <c r="K19" s="232">
        <f>ROUND(E19*J19,2)</f>
        <v>0</v>
      </c>
      <c r="L19" s="232">
        <v>0</v>
      </c>
      <c r="M19" s="232">
        <f>G19*(1+L19/100)</f>
        <v>0</v>
      </c>
      <c r="N19" s="224">
        <v>0</v>
      </c>
      <c r="O19" s="224">
        <f>ROUND(E19*N19,5)</f>
        <v>0</v>
      </c>
      <c r="P19" s="224">
        <v>0</v>
      </c>
      <c r="Q19" s="224">
        <f>ROUND(E19*P19,5)</f>
        <v>0</v>
      </c>
      <c r="R19" s="224"/>
      <c r="S19" s="224"/>
      <c r="T19" s="225">
        <v>4.8000000000000001E-2</v>
      </c>
      <c r="U19" s="224">
        <f>ROUND(E19*T19,2)</f>
        <v>0.43</v>
      </c>
      <c r="V19" s="214"/>
      <c r="W19" s="214"/>
      <c r="X19" s="214"/>
      <c r="Y19" s="214"/>
      <c r="Z19" s="214"/>
      <c r="AA19" s="214"/>
      <c r="AB19" s="214"/>
      <c r="AC19" s="214"/>
      <c r="AD19" s="214"/>
      <c r="AE19" s="214" t="s">
        <v>99</v>
      </c>
      <c r="AF19" s="214"/>
      <c r="AG19" s="214"/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>
      <c r="A20" s="215">
        <v>11</v>
      </c>
      <c r="B20" s="221" t="s">
        <v>119</v>
      </c>
      <c r="C20" s="264" t="s">
        <v>120</v>
      </c>
      <c r="D20" s="223" t="s">
        <v>121</v>
      </c>
      <c r="E20" s="229">
        <v>2.0150000000000001E-2</v>
      </c>
      <c r="F20" s="231"/>
      <c r="G20" s="232">
        <f>ROUND(E20*F20,2)</f>
        <v>0</v>
      </c>
      <c r="H20" s="231"/>
      <c r="I20" s="232">
        <f>ROUND(E20*H20,2)</f>
        <v>0</v>
      </c>
      <c r="J20" s="231"/>
      <c r="K20" s="232">
        <f>ROUND(E20*J20,2)</f>
        <v>0</v>
      </c>
      <c r="L20" s="232">
        <v>0</v>
      </c>
      <c r="M20" s="232">
        <f>G20*(1+L20/100)</f>
        <v>0</v>
      </c>
      <c r="N20" s="224">
        <v>0</v>
      </c>
      <c r="O20" s="224">
        <f>ROUND(E20*N20,5)</f>
        <v>0</v>
      </c>
      <c r="P20" s="224">
        <v>0</v>
      </c>
      <c r="Q20" s="224">
        <f>ROUND(E20*P20,5)</f>
        <v>0</v>
      </c>
      <c r="R20" s="224"/>
      <c r="S20" s="224"/>
      <c r="T20" s="225">
        <v>1.5229999999999999</v>
      </c>
      <c r="U20" s="224">
        <f>ROUND(E20*T20,2)</f>
        <v>0.03</v>
      </c>
      <c r="V20" s="214"/>
      <c r="W20" s="214"/>
      <c r="X20" s="214"/>
      <c r="Y20" s="214"/>
      <c r="Z20" s="214"/>
      <c r="AA20" s="214"/>
      <c r="AB20" s="214"/>
      <c r="AC20" s="214"/>
      <c r="AD20" s="214"/>
      <c r="AE20" s="214" t="s">
        <v>99</v>
      </c>
      <c r="AF20" s="214"/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ht="22.5" outlineLevel="1">
      <c r="A21" s="215">
        <v>12</v>
      </c>
      <c r="B21" s="221" t="s">
        <v>122</v>
      </c>
      <c r="C21" s="264" t="s">
        <v>123</v>
      </c>
      <c r="D21" s="223" t="s">
        <v>98</v>
      </c>
      <c r="E21" s="229">
        <v>1</v>
      </c>
      <c r="F21" s="231"/>
      <c r="G21" s="232">
        <f>ROUND(E21*F21,2)</f>
        <v>0</v>
      </c>
      <c r="H21" s="231"/>
      <c r="I21" s="232">
        <f>ROUND(E21*H21,2)</f>
        <v>0</v>
      </c>
      <c r="J21" s="231"/>
      <c r="K21" s="232">
        <f>ROUND(E21*J21,2)</f>
        <v>0</v>
      </c>
      <c r="L21" s="232">
        <v>0</v>
      </c>
      <c r="M21" s="232">
        <f>G21*(1+L21/100)</f>
        <v>0</v>
      </c>
      <c r="N21" s="224">
        <v>7.3999999999999999E-4</v>
      </c>
      <c r="O21" s="224">
        <f>ROUND(E21*N21,5)</f>
        <v>7.3999999999999999E-4</v>
      </c>
      <c r="P21" s="224">
        <v>0</v>
      </c>
      <c r="Q21" s="224">
        <f>ROUND(E21*P21,5)</f>
        <v>0</v>
      </c>
      <c r="R21" s="224"/>
      <c r="S21" s="224"/>
      <c r="T21" s="225">
        <v>0.92300000000000004</v>
      </c>
      <c r="U21" s="224">
        <f>ROUND(E21*T21,2)</f>
        <v>0.92</v>
      </c>
      <c r="V21" s="214"/>
      <c r="W21" s="214"/>
      <c r="X21" s="214"/>
      <c r="Y21" s="214"/>
      <c r="Z21" s="214"/>
      <c r="AA21" s="214"/>
      <c r="AB21" s="214"/>
      <c r="AC21" s="214"/>
      <c r="AD21" s="214"/>
      <c r="AE21" s="214" t="s">
        <v>99</v>
      </c>
      <c r="AF21" s="214"/>
      <c r="AG21" s="214"/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>
      <c r="A22" s="215">
        <v>13</v>
      </c>
      <c r="B22" s="221" t="s">
        <v>124</v>
      </c>
      <c r="C22" s="264" t="s">
        <v>125</v>
      </c>
      <c r="D22" s="223" t="s">
        <v>98</v>
      </c>
      <c r="E22" s="229">
        <v>1</v>
      </c>
      <c r="F22" s="231"/>
      <c r="G22" s="232">
        <f>ROUND(E22*F22,2)</f>
        <v>0</v>
      </c>
      <c r="H22" s="231"/>
      <c r="I22" s="232">
        <f>ROUND(E22*H22,2)</f>
        <v>0</v>
      </c>
      <c r="J22" s="231"/>
      <c r="K22" s="232">
        <f>ROUND(E22*J22,2)</f>
        <v>0</v>
      </c>
      <c r="L22" s="232">
        <v>0</v>
      </c>
      <c r="M22" s="232">
        <f>G22*(1+L22/100)</f>
        <v>0</v>
      </c>
      <c r="N22" s="224">
        <v>3.6999999999999999E-4</v>
      </c>
      <c r="O22" s="224">
        <f>ROUND(E22*N22,5)</f>
        <v>3.6999999999999999E-4</v>
      </c>
      <c r="P22" s="224">
        <v>0</v>
      </c>
      <c r="Q22" s="224">
        <f>ROUND(E22*P22,5)</f>
        <v>0</v>
      </c>
      <c r="R22" s="224"/>
      <c r="S22" s="224"/>
      <c r="T22" s="225">
        <v>0.71399999999999997</v>
      </c>
      <c r="U22" s="224">
        <f>ROUND(E22*T22,2)</f>
        <v>0.71</v>
      </c>
      <c r="V22" s="214"/>
      <c r="W22" s="214"/>
      <c r="X22" s="214"/>
      <c r="Y22" s="214"/>
      <c r="Z22" s="214"/>
      <c r="AA22" s="214"/>
      <c r="AB22" s="214"/>
      <c r="AC22" s="214"/>
      <c r="AD22" s="214"/>
      <c r="AE22" s="214" t="s">
        <v>99</v>
      </c>
      <c r="AF22" s="214"/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>
      <c r="A23" s="215">
        <v>14</v>
      </c>
      <c r="B23" s="221" t="s">
        <v>126</v>
      </c>
      <c r="C23" s="264" t="s">
        <v>127</v>
      </c>
      <c r="D23" s="223" t="s">
        <v>98</v>
      </c>
      <c r="E23" s="229">
        <v>1</v>
      </c>
      <c r="F23" s="231"/>
      <c r="G23" s="232">
        <f>ROUND(E23*F23,2)</f>
        <v>0</v>
      </c>
      <c r="H23" s="231"/>
      <c r="I23" s="232">
        <f>ROUND(E23*H23,2)</f>
        <v>0</v>
      </c>
      <c r="J23" s="231"/>
      <c r="K23" s="232">
        <f>ROUND(E23*J23,2)</f>
        <v>0</v>
      </c>
      <c r="L23" s="232">
        <v>0</v>
      </c>
      <c r="M23" s="232">
        <f>G23*(1+L23/100)</f>
        <v>0</v>
      </c>
      <c r="N23" s="224">
        <v>6.6299999999999996E-3</v>
      </c>
      <c r="O23" s="224">
        <f>ROUND(E23*N23,5)</f>
        <v>6.6299999999999996E-3</v>
      </c>
      <c r="P23" s="224">
        <v>0</v>
      </c>
      <c r="Q23" s="224">
        <f>ROUND(E23*P23,5)</f>
        <v>0</v>
      </c>
      <c r="R23" s="224"/>
      <c r="S23" s="224"/>
      <c r="T23" s="225">
        <v>0.57299999999999995</v>
      </c>
      <c r="U23" s="224">
        <f>ROUND(E23*T23,2)</f>
        <v>0.56999999999999995</v>
      </c>
      <c r="V23" s="214"/>
      <c r="W23" s="214"/>
      <c r="X23" s="214"/>
      <c r="Y23" s="214"/>
      <c r="Z23" s="214"/>
      <c r="AA23" s="214"/>
      <c r="AB23" s="214"/>
      <c r="AC23" s="214"/>
      <c r="AD23" s="214"/>
      <c r="AE23" s="214" t="s">
        <v>99</v>
      </c>
      <c r="AF23" s="214"/>
      <c r="AG23" s="214"/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>
      <c r="A24" s="215">
        <v>15</v>
      </c>
      <c r="B24" s="221" t="s">
        <v>128</v>
      </c>
      <c r="C24" s="264" t="s">
        <v>129</v>
      </c>
      <c r="D24" s="223" t="s">
        <v>98</v>
      </c>
      <c r="E24" s="229">
        <v>1</v>
      </c>
      <c r="F24" s="231"/>
      <c r="G24" s="232">
        <f>ROUND(E24*F24,2)</f>
        <v>0</v>
      </c>
      <c r="H24" s="231"/>
      <c r="I24" s="232">
        <f>ROUND(E24*H24,2)</f>
        <v>0</v>
      </c>
      <c r="J24" s="231"/>
      <c r="K24" s="232">
        <f>ROUND(E24*J24,2)</f>
        <v>0</v>
      </c>
      <c r="L24" s="232">
        <v>0</v>
      </c>
      <c r="M24" s="232">
        <f>G24*(1+L24/100)</f>
        <v>0</v>
      </c>
      <c r="N24" s="224">
        <v>6.7499999999999999E-3</v>
      </c>
      <c r="O24" s="224">
        <f>ROUND(E24*N24,5)</f>
        <v>6.7499999999999999E-3</v>
      </c>
      <c r="P24" s="224">
        <v>0</v>
      </c>
      <c r="Q24" s="224">
        <f>ROUND(E24*P24,5)</f>
        <v>0</v>
      </c>
      <c r="R24" s="224"/>
      <c r="S24" s="224"/>
      <c r="T24" s="225">
        <v>0.70899999999999996</v>
      </c>
      <c r="U24" s="224">
        <f>ROUND(E24*T24,2)</f>
        <v>0.71</v>
      </c>
      <c r="V24" s="214"/>
      <c r="W24" s="214"/>
      <c r="X24" s="214"/>
      <c r="Y24" s="214"/>
      <c r="Z24" s="214"/>
      <c r="AA24" s="214"/>
      <c r="AB24" s="214"/>
      <c r="AC24" s="214"/>
      <c r="AD24" s="214"/>
      <c r="AE24" s="214" t="s">
        <v>99</v>
      </c>
      <c r="AF24" s="214"/>
      <c r="AG24" s="214"/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>
      <c r="A25" s="215">
        <v>16</v>
      </c>
      <c r="B25" s="221" t="s">
        <v>130</v>
      </c>
      <c r="C25" s="264" t="s">
        <v>131</v>
      </c>
      <c r="D25" s="223" t="s">
        <v>98</v>
      </c>
      <c r="E25" s="229">
        <v>2</v>
      </c>
      <c r="F25" s="231"/>
      <c r="G25" s="232">
        <f>ROUND(E25*F25,2)</f>
        <v>0</v>
      </c>
      <c r="H25" s="231"/>
      <c r="I25" s="232">
        <f>ROUND(E25*H25,2)</f>
        <v>0</v>
      </c>
      <c r="J25" s="231"/>
      <c r="K25" s="232">
        <f>ROUND(E25*J25,2)</f>
        <v>0</v>
      </c>
      <c r="L25" s="232">
        <v>0</v>
      </c>
      <c r="M25" s="232">
        <f>G25*(1+L25/100)</f>
        <v>0</v>
      </c>
      <c r="N25" s="224">
        <v>0</v>
      </c>
      <c r="O25" s="224">
        <f>ROUND(E25*N25,5)</f>
        <v>0</v>
      </c>
      <c r="P25" s="224">
        <v>0</v>
      </c>
      <c r="Q25" s="224">
        <f>ROUND(E25*P25,5)</f>
        <v>0</v>
      </c>
      <c r="R25" s="224"/>
      <c r="S25" s="224"/>
      <c r="T25" s="225">
        <v>0.879</v>
      </c>
      <c r="U25" s="224">
        <f>ROUND(E25*T25,2)</f>
        <v>1.76</v>
      </c>
      <c r="V25" s="214"/>
      <c r="W25" s="214"/>
      <c r="X25" s="214"/>
      <c r="Y25" s="214"/>
      <c r="Z25" s="214"/>
      <c r="AA25" s="214"/>
      <c r="AB25" s="214"/>
      <c r="AC25" s="214"/>
      <c r="AD25" s="214"/>
      <c r="AE25" s="214" t="s">
        <v>99</v>
      </c>
      <c r="AF25" s="214"/>
      <c r="AG25" s="214"/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>
      <c r="A26" s="216" t="s">
        <v>94</v>
      </c>
      <c r="B26" s="222" t="s">
        <v>63</v>
      </c>
      <c r="C26" s="265" t="s">
        <v>64</v>
      </c>
      <c r="D26" s="226"/>
      <c r="E26" s="230"/>
      <c r="F26" s="233"/>
      <c r="G26" s="233">
        <f>SUMIF(AE27:AE40,"&lt;&gt;NOR",G27:G40)</f>
        <v>0</v>
      </c>
      <c r="H26" s="233"/>
      <c r="I26" s="233">
        <f>SUM(I27:I40)</f>
        <v>0</v>
      </c>
      <c r="J26" s="233"/>
      <c r="K26" s="233">
        <f>SUM(K27:K40)</f>
        <v>0</v>
      </c>
      <c r="L26" s="233"/>
      <c r="M26" s="233">
        <f>SUM(M27:M40)</f>
        <v>0</v>
      </c>
      <c r="N26" s="227"/>
      <c r="O26" s="227">
        <f>SUM(O27:O40)</f>
        <v>1.0839999999999999E-2</v>
      </c>
      <c r="P26" s="227"/>
      <c r="Q26" s="227">
        <f>SUM(Q27:Q40)</f>
        <v>1.1199999999999999E-3</v>
      </c>
      <c r="R26" s="227"/>
      <c r="S26" s="227"/>
      <c r="T26" s="228"/>
      <c r="U26" s="227">
        <f>SUM(U27:U40)</f>
        <v>17.199999999999992</v>
      </c>
      <c r="AE26" t="s">
        <v>95</v>
      </c>
    </row>
    <row r="27" spans="1:60" outlineLevel="1">
      <c r="A27" s="215">
        <v>17</v>
      </c>
      <c r="B27" s="221" t="s">
        <v>132</v>
      </c>
      <c r="C27" s="264" t="s">
        <v>133</v>
      </c>
      <c r="D27" s="223" t="s">
        <v>102</v>
      </c>
      <c r="E27" s="229">
        <v>6</v>
      </c>
      <c r="F27" s="231"/>
      <c r="G27" s="232">
        <f>ROUND(E27*F27,2)</f>
        <v>0</v>
      </c>
      <c r="H27" s="231"/>
      <c r="I27" s="232">
        <f>ROUND(E27*H27,2)</f>
        <v>0</v>
      </c>
      <c r="J27" s="231"/>
      <c r="K27" s="232">
        <f>ROUND(E27*J27,2)</f>
        <v>0</v>
      </c>
      <c r="L27" s="232">
        <v>0</v>
      </c>
      <c r="M27" s="232">
        <f>G27*(1+L27/100)</f>
        <v>0</v>
      </c>
      <c r="N27" s="224">
        <v>4.6000000000000001E-4</v>
      </c>
      <c r="O27" s="224">
        <f>ROUND(E27*N27,5)</f>
        <v>2.7599999999999999E-3</v>
      </c>
      <c r="P27" s="224">
        <v>0</v>
      </c>
      <c r="Q27" s="224">
        <f>ROUND(E27*P27,5)</f>
        <v>0</v>
      </c>
      <c r="R27" s="224"/>
      <c r="S27" s="224"/>
      <c r="T27" s="225">
        <v>0.52200000000000002</v>
      </c>
      <c r="U27" s="224">
        <f>ROUND(E27*T27,2)</f>
        <v>3.13</v>
      </c>
      <c r="V27" s="214"/>
      <c r="W27" s="214"/>
      <c r="X27" s="214"/>
      <c r="Y27" s="214"/>
      <c r="Z27" s="214"/>
      <c r="AA27" s="214"/>
      <c r="AB27" s="214"/>
      <c r="AC27" s="214"/>
      <c r="AD27" s="214"/>
      <c r="AE27" s="214" t="s">
        <v>99</v>
      </c>
      <c r="AF27" s="214"/>
      <c r="AG27" s="214"/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>
      <c r="A28" s="215">
        <v>18</v>
      </c>
      <c r="B28" s="221" t="s">
        <v>134</v>
      </c>
      <c r="C28" s="264" t="s">
        <v>135</v>
      </c>
      <c r="D28" s="223" t="s">
        <v>102</v>
      </c>
      <c r="E28" s="229">
        <v>8</v>
      </c>
      <c r="F28" s="231"/>
      <c r="G28" s="232">
        <f>ROUND(E28*F28,2)</f>
        <v>0</v>
      </c>
      <c r="H28" s="231"/>
      <c r="I28" s="232">
        <f>ROUND(E28*H28,2)</f>
        <v>0</v>
      </c>
      <c r="J28" s="231"/>
      <c r="K28" s="232">
        <f>ROUND(E28*J28,2)</f>
        <v>0</v>
      </c>
      <c r="L28" s="232">
        <v>0</v>
      </c>
      <c r="M28" s="232">
        <f>G28*(1+L28/100)</f>
        <v>0</v>
      </c>
      <c r="N28" s="224">
        <v>5.8E-4</v>
      </c>
      <c r="O28" s="224">
        <f>ROUND(E28*N28,5)</f>
        <v>4.64E-3</v>
      </c>
      <c r="P28" s="224">
        <v>0</v>
      </c>
      <c r="Q28" s="224">
        <f>ROUND(E28*P28,5)</f>
        <v>0</v>
      </c>
      <c r="R28" s="224"/>
      <c r="S28" s="224"/>
      <c r="T28" s="225">
        <v>0.6159</v>
      </c>
      <c r="U28" s="224">
        <f>ROUND(E28*T28,2)</f>
        <v>4.93</v>
      </c>
      <c r="V28" s="214"/>
      <c r="W28" s="214"/>
      <c r="X28" s="214"/>
      <c r="Y28" s="214"/>
      <c r="Z28" s="214"/>
      <c r="AA28" s="214"/>
      <c r="AB28" s="214"/>
      <c r="AC28" s="214"/>
      <c r="AD28" s="214"/>
      <c r="AE28" s="214" t="s">
        <v>99</v>
      </c>
      <c r="AF28" s="214"/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>
      <c r="A29" s="215">
        <v>19</v>
      </c>
      <c r="B29" s="221" t="s">
        <v>136</v>
      </c>
      <c r="C29" s="264" t="s">
        <v>137</v>
      </c>
      <c r="D29" s="223" t="s">
        <v>138</v>
      </c>
      <c r="E29" s="229">
        <v>1</v>
      </c>
      <c r="F29" s="231"/>
      <c r="G29" s="232">
        <f>ROUND(E29*F29,2)</f>
        <v>0</v>
      </c>
      <c r="H29" s="231"/>
      <c r="I29" s="232">
        <f>ROUND(E29*H29,2)</f>
        <v>0</v>
      </c>
      <c r="J29" s="231"/>
      <c r="K29" s="232">
        <f>ROUND(E29*J29,2)</f>
        <v>0</v>
      </c>
      <c r="L29" s="232">
        <v>0</v>
      </c>
      <c r="M29" s="232">
        <f>G29*(1+L29/100)</f>
        <v>0</v>
      </c>
      <c r="N29" s="224">
        <v>0</v>
      </c>
      <c r="O29" s="224">
        <f>ROUND(E29*N29,5)</f>
        <v>0</v>
      </c>
      <c r="P29" s="224">
        <v>0</v>
      </c>
      <c r="Q29" s="224">
        <f>ROUND(E29*P29,5)</f>
        <v>0</v>
      </c>
      <c r="R29" s="224"/>
      <c r="S29" s="224"/>
      <c r="T29" s="225">
        <v>0.65566000000000002</v>
      </c>
      <c r="U29" s="224">
        <f>ROUND(E29*T29,2)</f>
        <v>0.66</v>
      </c>
      <c r="V29" s="214"/>
      <c r="W29" s="214"/>
      <c r="X29" s="214"/>
      <c r="Y29" s="214"/>
      <c r="Z29" s="214"/>
      <c r="AA29" s="214"/>
      <c r="AB29" s="214"/>
      <c r="AC29" s="214"/>
      <c r="AD29" s="214"/>
      <c r="AE29" s="214" t="s">
        <v>99</v>
      </c>
      <c r="AF29" s="214"/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ht="22.5" outlineLevel="1">
      <c r="A30" s="215">
        <v>20</v>
      </c>
      <c r="B30" s="221" t="s">
        <v>139</v>
      </c>
      <c r="C30" s="264" t="s">
        <v>140</v>
      </c>
      <c r="D30" s="223" t="s">
        <v>102</v>
      </c>
      <c r="E30" s="229">
        <v>6</v>
      </c>
      <c r="F30" s="231"/>
      <c r="G30" s="232">
        <f>ROUND(E30*F30,2)</f>
        <v>0</v>
      </c>
      <c r="H30" s="231"/>
      <c r="I30" s="232">
        <f>ROUND(E30*H30,2)</f>
        <v>0</v>
      </c>
      <c r="J30" s="231"/>
      <c r="K30" s="232">
        <f>ROUND(E30*J30,2)</f>
        <v>0</v>
      </c>
      <c r="L30" s="232">
        <v>0</v>
      </c>
      <c r="M30" s="232">
        <f>G30*(1+L30/100)</f>
        <v>0</v>
      </c>
      <c r="N30" s="224">
        <v>3.0000000000000001E-5</v>
      </c>
      <c r="O30" s="224">
        <f>ROUND(E30*N30,5)</f>
        <v>1.8000000000000001E-4</v>
      </c>
      <c r="P30" s="224">
        <v>0</v>
      </c>
      <c r="Q30" s="224">
        <f>ROUND(E30*P30,5)</f>
        <v>0</v>
      </c>
      <c r="R30" s="224"/>
      <c r="S30" s="224"/>
      <c r="T30" s="225">
        <v>0.129</v>
      </c>
      <c r="U30" s="224">
        <f>ROUND(E30*T30,2)</f>
        <v>0.77</v>
      </c>
      <c r="V30" s="214"/>
      <c r="W30" s="214"/>
      <c r="X30" s="214"/>
      <c r="Y30" s="214"/>
      <c r="Z30" s="214"/>
      <c r="AA30" s="214"/>
      <c r="AB30" s="214"/>
      <c r="AC30" s="214"/>
      <c r="AD30" s="214"/>
      <c r="AE30" s="214" t="s">
        <v>99</v>
      </c>
      <c r="AF30" s="214"/>
      <c r="AG30" s="214"/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ht="22.5" outlineLevel="1">
      <c r="A31" s="215">
        <v>21</v>
      </c>
      <c r="B31" s="221" t="s">
        <v>141</v>
      </c>
      <c r="C31" s="264" t="s">
        <v>142</v>
      </c>
      <c r="D31" s="223" t="s">
        <v>102</v>
      </c>
      <c r="E31" s="229">
        <v>8</v>
      </c>
      <c r="F31" s="231"/>
      <c r="G31" s="232">
        <f>ROUND(E31*F31,2)</f>
        <v>0</v>
      </c>
      <c r="H31" s="231"/>
      <c r="I31" s="232">
        <f>ROUND(E31*H31,2)</f>
        <v>0</v>
      </c>
      <c r="J31" s="231"/>
      <c r="K31" s="232">
        <f>ROUND(E31*J31,2)</f>
        <v>0</v>
      </c>
      <c r="L31" s="232">
        <v>0</v>
      </c>
      <c r="M31" s="232">
        <f>G31*(1+L31/100)</f>
        <v>0</v>
      </c>
      <c r="N31" s="224">
        <v>6.0000000000000002E-5</v>
      </c>
      <c r="O31" s="224">
        <f>ROUND(E31*N31,5)</f>
        <v>4.8000000000000001E-4</v>
      </c>
      <c r="P31" s="224">
        <v>0</v>
      </c>
      <c r="Q31" s="224">
        <f>ROUND(E31*P31,5)</f>
        <v>0</v>
      </c>
      <c r="R31" s="224"/>
      <c r="S31" s="224"/>
      <c r="T31" s="225">
        <v>0.129</v>
      </c>
      <c r="U31" s="224">
        <f>ROUND(E31*T31,2)</f>
        <v>1.03</v>
      </c>
      <c r="V31" s="214"/>
      <c r="W31" s="214"/>
      <c r="X31" s="214"/>
      <c r="Y31" s="214"/>
      <c r="Z31" s="214"/>
      <c r="AA31" s="214"/>
      <c r="AB31" s="214"/>
      <c r="AC31" s="214"/>
      <c r="AD31" s="214"/>
      <c r="AE31" s="214" t="s">
        <v>99</v>
      </c>
      <c r="AF31" s="214"/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>
      <c r="A32" s="215">
        <v>22</v>
      </c>
      <c r="B32" s="221" t="s">
        <v>143</v>
      </c>
      <c r="C32" s="264" t="s">
        <v>144</v>
      </c>
      <c r="D32" s="223" t="s">
        <v>98</v>
      </c>
      <c r="E32" s="229">
        <v>6</v>
      </c>
      <c r="F32" s="231"/>
      <c r="G32" s="232">
        <f>ROUND(E32*F32,2)</f>
        <v>0</v>
      </c>
      <c r="H32" s="231"/>
      <c r="I32" s="232">
        <f>ROUND(E32*H32,2)</f>
        <v>0</v>
      </c>
      <c r="J32" s="231"/>
      <c r="K32" s="232">
        <f>ROUND(E32*J32,2)</f>
        <v>0</v>
      </c>
      <c r="L32" s="232">
        <v>0</v>
      </c>
      <c r="M32" s="232">
        <f>G32*(1+L32/100)</f>
        <v>0</v>
      </c>
      <c r="N32" s="224">
        <v>0</v>
      </c>
      <c r="O32" s="224">
        <f>ROUND(E32*N32,5)</f>
        <v>0</v>
      </c>
      <c r="P32" s="224">
        <v>0</v>
      </c>
      <c r="Q32" s="224">
        <f>ROUND(E32*P32,5)</f>
        <v>0</v>
      </c>
      <c r="R32" s="224"/>
      <c r="S32" s="224"/>
      <c r="T32" s="225">
        <v>0.42499999999999999</v>
      </c>
      <c r="U32" s="224">
        <f>ROUND(E32*T32,2)</f>
        <v>2.5499999999999998</v>
      </c>
      <c r="V32" s="214"/>
      <c r="W32" s="214"/>
      <c r="X32" s="214"/>
      <c r="Y32" s="214"/>
      <c r="Z32" s="214"/>
      <c r="AA32" s="214"/>
      <c r="AB32" s="214"/>
      <c r="AC32" s="214"/>
      <c r="AD32" s="214"/>
      <c r="AE32" s="214" t="s">
        <v>99</v>
      </c>
      <c r="AF32" s="214"/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>
      <c r="A33" s="215">
        <v>23</v>
      </c>
      <c r="B33" s="221" t="s">
        <v>145</v>
      </c>
      <c r="C33" s="264" t="s">
        <v>146</v>
      </c>
      <c r="D33" s="223" t="s">
        <v>102</v>
      </c>
      <c r="E33" s="229">
        <v>14</v>
      </c>
      <c r="F33" s="231"/>
      <c r="G33" s="232">
        <f>ROUND(E33*F33,2)</f>
        <v>0</v>
      </c>
      <c r="H33" s="231"/>
      <c r="I33" s="232">
        <f>ROUND(E33*H33,2)</f>
        <v>0</v>
      </c>
      <c r="J33" s="231"/>
      <c r="K33" s="232">
        <f>ROUND(E33*J33,2)</f>
        <v>0</v>
      </c>
      <c r="L33" s="232">
        <v>0</v>
      </c>
      <c r="M33" s="232">
        <f>G33*(1+L33/100)</f>
        <v>0</v>
      </c>
      <c r="N33" s="224">
        <v>1.8000000000000001E-4</v>
      </c>
      <c r="O33" s="224">
        <f>ROUND(E33*N33,5)</f>
        <v>2.5200000000000001E-3</v>
      </c>
      <c r="P33" s="224">
        <v>0</v>
      </c>
      <c r="Q33" s="224">
        <f>ROUND(E33*P33,5)</f>
        <v>0</v>
      </c>
      <c r="R33" s="224"/>
      <c r="S33" s="224"/>
      <c r="T33" s="225">
        <v>6.7000000000000004E-2</v>
      </c>
      <c r="U33" s="224">
        <f>ROUND(E33*T33,2)</f>
        <v>0.94</v>
      </c>
      <c r="V33" s="214"/>
      <c r="W33" s="214"/>
      <c r="X33" s="214"/>
      <c r="Y33" s="214"/>
      <c r="Z33" s="214"/>
      <c r="AA33" s="214"/>
      <c r="AB33" s="214"/>
      <c r="AC33" s="214"/>
      <c r="AD33" s="214"/>
      <c r="AE33" s="214" t="s">
        <v>99</v>
      </c>
      <c r="AF33" s="214"/>
      <c r="AG33" s="214"/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>
      <c r="A34" s="215">
        <v>24</v>
      </c>
      <c r="B34" s="221" t="s">
        <v>147</v>
      </c>
      <c r="C34" s="264" t="s">
        <v>148</v>
      </c>
      <c r="D34" s="223" t="s">
        <v>102</v>
      </c>
      <c r="E34" s="229">
        <v>14</v>
      </c>
      <c r="F34" s="231"/>
      <c r="G34" s="232">
        <f>ROUND(E34*F34,2)</f>
        <v>0</v>
      </c>
      <c r="H34" s="231"/>
      <c r="I34" s="232">
        <f>ROUND(E34*H34,2)</f>
        <v>0</v>
      </c>
      <c r="J34" s="231"/>
      <c r="K34" s="232">
        <f>ROUND(E34*J34,2)</f>
        <v>0</v>
      </c>
      <c r="L34" s="232">
        <v>0</v>
      </c>
      <c r="M34" s="232">
        <f>G34*(1+L34/100)</f>
        <v>0</v>
      </c>
      <c r="N34" s="224">
        <v>1.0000000000000001E-5</v>
      </c>
      <c r="O34" s="224">
        <f>ROUND(E34*N34,5)</f>
        <v>1.3999999999999999E-4</v>
      </c>
      <c r="P34" s="224">
        <v>0</v>
      </c>
      <c r="Q34" s="224">
        <f>ROUND(E34*P34,5)</f>
        <v>0</v>
      </c>
      <c r="R34" s="224"/>
      <c r="S34" s="224"/>
      <c r="T34" s="225">
        <v>6.2E-2</v>
      </c>
      <c r="U34" s="224">
        <f>ROUND(E34*T34,2)</f>
        <v>0.87</v>
      </c>
      <c r="V34" s="214"/>
      <c r="W34" s="214"/>
      <c r="X34" s="214"/>
      <c r="Y34" s="214"/>
      <c r="Z34" s="214"/>
      <c r="AA34" s="214"/>
      <c r="AB34" s="214"/>
      <c r="AC34" s="214"/>
      <c r="AD34" s="214"/>
      <c r="AE34" s="214" t="s">
        <v>99</v>
      </c>
      <c r="AF34" s="214"/>
      <c r="AG34" s="214"/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>
      <c r="A35" s="215">
        <v>25</v>
      </c>
      <c r="B35" s="221" t="s">
        <v>149</v>
      </c>
      <c r="C35" s="264" t="s">
        <v>150</v>
      </c>
      <c r="D35" s="223" t="s">
        <v>121</v>
      </c>
      <c r="E35" s="229">
        <v>1.0840000000000001E-2</v>
      </c>
      <c r="F35" s="231"/>
      <c r="G35" s="232">
        <f>ROUND(E35*F35,2)</f>
        <v>0</v>
      </c>
      <c r="H35" s="231"/>
      <c r="I35" s="232">
        <f>ROUND(E35*H35,2)</f>
        <v>0</v>
      </c>
      <c r="J35" s="231"/>
      <c r="K35" s="232">
        <f>ROUND(E35*J35,2)</f>
        <v>0</v>
      </c>
      <c r="L35" s="232">
        <v>0</v>
      </c>
      <c r="M35" s="232">
        <f>G35*(1+L35/100)</f>
        <v>0</v>
      </c>
      <c r="N35" s="224">
        <v>0</v>
      </c>
      <c r="O35" s="224">
        <f>ROUND(E35*N35,5)</f>
        <v>0</v>
      </c>
      <c r="P35" s="224">
        <v>0</v>
      </c>
      <c r="Q35" s="224">
        <f>ROUND(E35*P35,5)</f>
        <v>0</v>
      </c>
      <c r="R35" s="224"/>
      <c r="S35" s="224"/>
      <c r="T35" s="225">
        <v>1.3740000000000001</v>
      </c>
      <c r="U35" s="224">
        <f>ROUND(E35*T35,2)</f>
        <v>0.01</v>
      </c>
      <c r="V35" s="214"/>
      <c r="W35" s="214"/>
      <c r="X35" s="214"/>
      <c r="Y35" s="214"/>
      <c r="Z35" s="214"/>
      <c r="AA35" s="214"/>
      <c r="AB35" s="214"/>
      <c r="AC35" s="214"/>
      <c r="AD35" s="214"/>
      <c r="AE35" s="214" t="s">
        <v>99</v>
      </c>
      <c r="AF35" s="214"/>
      <c r="AG35" s="214"/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>
      <c r="A36" s="215">
        <v>26</v>
      </c>
      <c r="B36" s="221" t="s">
        <v>151</v>
      </c>
      <c r="C36" s="264" t="s">
        <v>152</v>
      </c>
      <c r="D36" s="223" t="s">
        <v>102</v>
      </c>
      <c r="E36" s="229">
        <v>4</v>
      </c>
      <c r="F36" s="231"/>
      <c r="G36" s="232">
        <f>ROUND(E36*F36,2)</f>
        <v>0</v>
      </c>
      <c r="H36" s="231"/>
      <c r="I36" s="232">
        <f>ROUND(E36*H36,2)</f>
        <v>0</v>
      </c>
      <c r="J36" s="231"/>
      <c r="K36" s="232">
        <f>ROUND(E36*J36,2)</f>
        <v>0</v>
      </c>
      <c r="L36" s="232">
        <v>0</v>
      </c>
      <c r="M36" s="232">
        <f>G36*(1+L36/100)</f>
        <v>0</v>
      </c>
      <c r="N36" s="224">
        <v>0</v>
      </c>
      <c r="O36" s="224">
        <f>ROUND(E36*N36,5)</f>
        <v>0</v>
      </c>
      <c r="P36" s="224">
        <v>2.7999999999999998E-4</v>
      </c>
      <c r="Q36" s="224">
        <f>ROUND(E36*P36,5)</f>
        <v>1.1199999999999999E-3</v>
      </c>
      <c r="R36" s="224"/>
      <c r="S36" s="224"/>
      <c r="T36" s="225">
        <v>5.1999999999999998E-2</v>
      </c>
      <c r="U36" s="224">
        <f>ROUND(E36*T36,2)</f>
        <v>0.21</v>
      </c>
      <c r="V36" s="214"/>
      <c r="W36" s="214"/>
      <c r="X36" s="214"/>
      <c r="Y36" s="214"/>
      <c r="Z36" s="214"/>
      <c r="AA36" s="214"/>
      <c r="AB36" s="214"/>
      <c r="AC36" s="214"/>
      <c r="AD36" s="214"/>
      <c r="AE36" s="214" t="s">
        <v>99</v>
      </c>
      <c r="AF36" s="214"/>
      <c r="AG36" s="214"/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>
      <c r="A37" s="215">
        <v>27</v>
      </c>
      <c r="B37" s="221" t="s">
        <v>153</v>
      </c>
      <c r="C37" s="264" t="s">
        <v>154</v>
      </c>
      <c r="D37" s="223" t="s">
        <v>121</v>
      </c>
      <c r="E37" s="229">
        <v>1.1199999999999999E-3</v>
      </c>
      <c r="F37" s="231"/>
      <c r="G37" s="232">
        <f>ROUND(E37*F37,2)</f>
        <v>0</v>
      </c>
      <c r="H37" s="231"/>
      <c r="I37" s="232">
        <f>ROUND(E37*H37,2)</f>
        <v>0</v>
      </c>
      <c r="J37" s="231"/>
      <c r="K37" s="232">
        <f>ROUND(E37*J37,2)</f>
        <v>0</v>
      </c>
      <c r="L37" s="232">
        <v>0</v>
      </c>
      <c r="M37" s="232">
        <f>G37*(1+L37/100)</f>
        <v>0</v>
      </c>
      <c r="N37" s="224">
        <v>0</v>
      </c>
      <c r="O37" s="224">
        <f>ROUND(E37*N37,5)</f>
        <v>0</v>
      </c>
      <c r="P37" s="224">
        <v>0</v>
      </c>
      <c r="Q37" s="224">
        <f>ROUND(E37*P37,5)</f>
        <v>0</v>
      </c>
      <c r="R37" s="224"/>
      <c r="S37" s="224"/>
      <c r="T37" s="225">
        <v>4.1550000000000002</v>
      </c>
      <c r="U37" s="224">
        <f>ROUND(E37*T37,2)</f>
        <v>0</v>
      </c>
      <c r="V37" s="214"/>
      <c r="W37" s="214"/>
      <c r="X37" s="214"/>
      <c r="Y37" s="214"/>
      <c r="Z37" s="214"/>
      <c r="AA37" s="214"/>
      <c r="AB37" s="214"/>
      <c r="AC37" s="214"/>
      <c r="AD37" s="214"/>
      <c r="AE37" s="214" t="s">
        <v>99</v>
      </c>
      <c r="AF37" s="214"/>
      <c r="AG37" s="214"/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>
      <c r="A38" s="215">
        <v>28</v>
      </c>
      <c r="B38" s="221" t="s">
        <v>155</v>
      </c>
      <c r="C38" s="264" t="s">
        <v>156</v>
      </c>
      <c r="D38" s="223" t="s">
        <v>98</v>
      </c>
      <c r="E38" s="229">
        <v>4</v>
      </c>
      <c r="F38" s="231"/>
      <c r="G38" s="232">
        <f>ROUND(E38*F38,2)</f>
        <v>0</v>
      </c>
      <c r="H38" s="231"/>
      <c r="I38" s="232">
        <f>ROUND(E38*H38,2)</f>
        <v>0</v>
      </c>
      <c r="J38" s="231"/>
      <c r="K38" s="232">
        <f>ROUND(E38*J38,2)</f>
        <v>0</v>
      </c>
      <c r="L38" s="232">
        <v>0</v>
      </c>
      <c r="M38" s="232">
        <f>G38*(1+L38/100)</f>
        <v>0</v>
      </c>
      <c r="N38" s="224">
        <v>0</v>
      </c>
      <c r="O38" s="224">
        <f>ROUND(E38*N38,5)</f>
        <v>0</v>
      </c>
      <c r="P38" s="224">
        <v>0</v>
      </c>
      <c r="Q38" s="224">
        <f>ROUND(E38*P38,5)</f>
        <v>0</v>
      </c>
      <c r="R38" s="224"/>
      <c r="S38" s="224"/>
      <c r="T38" s="225">
        <v>0.17696999999999999</v>
      </c>
      <c r="U38" s="224">
        <f>ROUND(E38*T38,2)</f>
        <v>0.71</v>
      </c>
      <c r="V38" s="214"/>
      <c r="W38" s="214"/>
      <c r="X38" s="214"/>
      <c r="Y38" s="214"/>
      <c r="Z38" s="214"/>
      <c r="AA38" s="214"/>
      <c r="AB38" s="214"/>
      <c r="AC38" s="214"/>
      <c r="AD38" s="214"/>
      <c r="AE38" s="214" t="s">
        <v>99</v>
      </c>
      <c r="AF38" s="214"/>
      <c r="AG38" s="214"/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ht="22.5" outlineLevel="1">
      <c r="A39" s="215">
        <v>29</v>
      </c>
      <c r="B39" s="221" t="s">
        <v>157</v>
      </c>
      <c r="C39" s="264" t="s">
        <v>158</v>
      </c>
      <c r="D39" s="223" t="s">
        <v>98</v>
      </c>
      <c r="E39" s="229">
        <v>4</v>
      </c>
      <c r="F39" s="231"/>
      <c r="G39" s="232">
        <f>ROUND(E39*F39,2)</f>
        <v>0</v>
      </c>
      <c r="H39" s="231"/>
      <c r="I39" s="232">
        <f>ROUND(E39*H39,2)</f>
        <v>0</v>
      </c>
      <c r="J39" s="231"/>
      <c r="K39" s="232">
        <f>ROUND(E39*J39,2)</f>
        <v>0</v>
      </c>
      <c r="L39" s="232">
        <v>0</v>
      </c>
      <c r="M39" s="232">
        <f>G39*(1+L39/100)</f>
        <v>0</v>
      </c>
      <c r="N39" s="224">
        <v>3.0000000000000001E-5</v>
      </c>
      <c r="O39" s="224">
        <f>ROUND(E39*N39,5)</f>
        <v>1.2E-4</v>
      </c>
      <c r="P39" s="224">
        <v>0</v>
      </c>
      <c r="Q39" s="224">
        <f>ROUND(E39*P39,5)</f>
        <v>0</v>
      </c>
      <c r="R39" s="224"/>
      <c r="S39" s="224"/>
      <c r="T39" s="225">
        <v>0.26545000000000002</v>
      </c>
      <c r="U39" s="224">
        <f>ROUND(E39*T39,2)</f>
        <v>1.06</v>
      </c>
      <c r="V39" s="214"/>
      <c r="W39" s="214"/>
      <c r="X39" s="214"/>
      <c r="Y39" s="214"/>
      <c r="Z39" s="214"/>
      <c r="AA39" s="214"/>
      <c r="AB39" s="214"/>
      <c r="AC39" s="214"/>
      <c r="AD39" s="214"/>
      <c r="AE39" s="214" t="s">
        <v>99</v>
      </c>
      <c r="AF39" s="214"/>
      <c r="AG39" s="214"/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>
      <c r="A40" s="215">
        <v>30</v>
      </c>
      <c r="B40" s="221" t="s">
        <v>159</v>
      </c>
      <c r="C40" s="264" t="s">
        <v>160</v>
      </c>
      <c r="D40" s="223" t="s">
        <v>98</v>
      </c>
      <c r="E40" s="229">
        <v>2</v>
      </c>
      <c r="F40" s="231"/>
      <c r="G40" s="232">
        <f>ROUND(E40*F40,2)</f>
        <v>0</v>
      </c>
      <c r="H40" s="231"/>
      <c r="I40" s="232">
        <f>ROUND(E40*H40,2)</f>
        <v>0</v>
      </c>
      <c r="J40" s="231"/>
      <c r="K40" s="232">
        <f>ROUND(E40*J40,2)</f>
        <v>0</v>
      </c>
      <c r="L40" s="232">
        <v>0</v>
      </c>
      <c r="M40" s="232">
        <f>G40*(1+L40/100)</f>
        <v>0</v>
      </c>
      <c r="N40" s="224">
        <v>0</v>
      </c>
      <c r="O40" s="224">
        <f>ROUND(E40*N40,5)</f>
        <v>0</v>
      </c>
      <c r="P40" s="224">
        <v>0</v>
      </c>
      <c r="Q40" s="224">
        <f>ROUND(E40*P40,5)</f>
        <v>0</v>
      </c>
      <c r="R40" s="224"/>
      <c r="S40" s="224"/>
      <c r="T40" s="225">
        <v>0.16500000000000001</v>
      </c>
      <c r="U40" s="224">
        <f>ROUND(E40*T40,2)</f>
        <v>0.33</v>
      </c>
      <c r="V40" s="214"/>
      <c r="W40" s="214"/>
      <c r="X40" s="214"/>
      <c r="Y40" s="214"/>
      <c r="Z40" s="214"/>
      <c r="AA40" s="214"/>
      <c r="AB40" s="214"/>
      <c r="AC40" s="214"/>
      <c r="AD40" s="214"/>
      <c r="AE40" s="214" t="s">
        <v>99</v>
      </c>
      <c r="AF40" s="214"/>
      <c r="AG40" s="214"/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>
      <c r="A41" s="216" t="s">
        <v>94</v>
      </c>
      <c r="B41" s="222" t="s">
        <v>65</v>
      </c>
      <c r="C41" s="265" t="s">
        <v>66</v>
      </c>
      <c r="D41" s="226"/>
      <c r="E41" s="230"/>
      <c r="F41" s="233"/>
      <c r="G41" s="233">
        <f>SUMIF(AE42:AE54,"&lt;&gt;NOR",G42:G54)</f>
        <v>0</v>
      </c>
      <c r="H41" s="233"/>
      <c r="I41" s="233">
        <f>SUM(I42:I54)</f>
        <v>0</v>
      </c>
      <c r="J41" s="233"/>
      <c r="K41" s="233">
        <f>SUM(K42:K54)</f>
        <v>0</v>
      </c>
      <c r="L41" s="233"/>
      <c r="M41" s="233">
        <f>SUM(M42:M54)</f>
        <v>0</v>
      </c>
      <c r="N41" s="227"/>
      <c r="O41" s="227">
        <f>SUM(O42:O54)</f>
        <v>6.3230000000000008E-2</v>
      </c>
      <c r="P41" s="227"/>
      <c r="Q41" s="227">
        <f>SUM(Q42:Q54)</f>
        <v>0.16054000000000002</v>
      </c>
      <c r="R41" s="227"/>
      <c r="S41" s="227"/>
      <c r="T41" s="228"/>
      <c r="U41" s="227">
        <f>SUM(U42:U54)</f>
        <v>11.6</v>
      </c>
      <c r="AE41" t="s">
        <v>95</v>
      </c>
    </row>
    <row r="42" spans="1:60" outlineLevel="1">
      <c r="A42" s="215">
        <v>31</v>
      </c>
      <c r="B42" s="221" t="s">
        <v>161</v>
      </c>
      <c r="C42" s="264" t="s">
        <v>162</v>
      </c>
      <c r="D42" s="223" t="s">
        <v>138</v>
      </c>
      <c r="E42" s="229">
        <v>2</v>
      </c>
      <c r="F42" s="231"/>
      <c r="G42" s="232">
        <f>ROUND(E42*F42,2)</f>
        <v>0</v>
      </c>
      <c r="H42" s="231"/>
      <c r="I42" s="232">
        <f>ROUND(E42*H42,2)</f>
        <v>0</v>
      </c>
      <c r="J42" s="231"/>
      <c r="K42" s="232">
        <f>ROUND(E42*J42,2)</f>
        <v>0</v>
      </c>
      <c r="L42" s="232">
        <v>0</v>
      </c>
      <c r="M42" s="232">
        <f>G42*(1+L42/100)</f>
        <v>0</v>
      </c>
      <c r="N42" s="224">
        <v>1.7010000000000001E-2</v>
      </c>
      <c r="O42" s="224">
        <f>ROUND(E42*N42,5)</f>
        <v>3.4020000000000002E-2</v>
      </c>
      <c r="P42" s="224">
        <v>0</v>
      </c>
      <c r="Q42" s="224">
        <f>ROUND(E42*P42,5)</f>
        <v>0</v>
      </c>
      <c r="R42" s="224"/>
      <c r="S42" s="224"/>
      <c r="T42" s="225">
        <v>1.1890000000000001</v>
      </c>
      <c r="U42" s="224">
        <f>ROUND(E42*T42,2)</f>
        <v>2.38</v>
      </c>
      <c r="V42" s="214"/>
      <c r="W42" s="214"/>
      <c r="X42" s="214"/>
      <c r="Y42" s="214"/>
      <c r="Z42" s="214"/>
      <c r="AA42" s="214"/>
      <c r="AB42" s="214"/>
      <c r="AC42" s="214"/>
      <c r="AD42" s="214"/>
      <c r="AE42" s="214" t="s">
        <v>99</v>
      </c>
      <c r="AF42" s="214"/>
      <c r="AG42" s="214"/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>
      <c r="A43" s="215">
        <v>32</v>
      </c>
      <c r="B43" s="221" t="s">
        <v>163</v>
      </c>
      <c r="C43" s="264" t="s">
        <v>164</v>
      </c>
      <c r="D43" s="223" t="s">
        <v>138</v>
      </c>
      <c r="E43" s="229">
        <v>2</v>
      </c>
      <c r="F43" s="231"/>
      <c r="G43" s="232">
        <f>ROUND(E43*F43,2)</f>
        <v>0</v>
      </c>
      <c r="H43" s="231"/>
      <c r="I43" s="232">
        <f>ROUND(E43*H43,2)</f>
        <v>0</v>
      </c>
      <c r="J43" s="231"/>
      <c r="K43" s="232">
        <f>ROUND(E43*J43,2)</f>
        <v>0</v>
      </c>
      <c r="L43" s="232">
        <v>0</v>
      </c>
      <c r="M43" s="232">
        <f>G43*(1+L43/100)</f>
        <v>0</v>
      </c>
      <c r="N43" s="224">
        <v>8.0700000000000008E-3</v>
      </c>
      <c r="O43" s="224">
        <f>ROUND(E43*N43,5)</f>
        <v>1.6140000000000002E-2</v>
      </c>
      <c r="P43" s="224">
        <v>0</v>
      </c>
      <c r="Q43" s="224">
        <f>ROUND(E43*P43,5)</f>
        <v>0</v>
      </c>
      <c r="R43" s="224"/>
      <c r="S43" s="224"/>
      <c r="T43" s="225">
        <v>0.32500000000000001</v>
      </c>
      <c r="U43" s="224">
        <f>ROUND(E43*T43,2)</f>
        <v>0.65</v>
      </c>
      <c r="V43" s="214"/>
      <c r="W43" s="214"/>
      <c r="X43" s="214"/>
      <c r="Y43" s="214"/>
      <c r="Z43" s="214"/>
      <c r="AA43" s="214"/>
      <c r="AB43" s="214"/>
      <c r="AC43" s="214"/>
      <c r="AD43" s="214"/>
      <c r="AE43" s="214" t="s">
        <v>99</v>
      </c>
      <c r="AF43" s="214"/>
      <c r="AG43" s="214"/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>
      <c r="A44" s="215">
        <v>33</v>
      </c>
      <c r="B44" s="221" t="s">
        <v>165</v>
      </c>
      <c r="C44" s="264" t="s">
        <v>166</v>
      </c>
      <c r="D44" s="223" t="s">
        <v>138</v>
      </c>
      <c r="E44" s="229">
        <v>1</v>
      </c>
      <c r="F44" s="231"/>
      <c r="G44" s="232">
        <f>ROUND(E44*F44,2)</f>
        <v>0</v>
      </c>
      <c r="H44" s="231"/>
      <c r="I44" s="232">
        <f>ROUND(E44*H44,2)</f>
        <v>0</v>
      </c>
      <c r="J44" s="231"/>
      <c r="K44" s="232">
        <f>ROUND(E44*J44,2)</f>
        <v>0</v>
      </c>
      <c r="L44" s="232">
        <v>0</v>
      </c>
      <c r="M44" s="232">
        <f>G44*(1+L44/100)</f>
        <v>0</v>
      </c>
      <c r="N44" s="224">
        <v>2.5000000000000001E-4</v>
      </c>
      <c r="O44" s="224">
        <f>ROUND(E44*N44,5)</f>
        <v>2.5000000000000001E-4</v>
      </c>
      <c r="P44" s="224">
        <v>0</v>
      </c>
      <c r="Q44" s="224">
        <f>ROUND(E44*P44,5)</f>
        <v>0</v>
      </c>
      <c r="R44" s="224"/>
      <c r="S44" s="224"/>
      <c r="T44" s="225">
        <v>0.25800000000000001</v>
      </c>
      <c r="U44" s="224">
        <f>ROUND(E44*T44,2)</f>
        <v>0.26</v>
      </c>
      <c r="V44" s="214"/>
      <c r="W44" s="214"/>
      <c r="X44" s="214"/>
      <c r="Y44" s="214"/>
      <c r="Z44" s="214"/>
      <c r="AA44" s="214"/>
      <c r="AB44" s="214"/>
      <c r="AC44" s="214"/>
      <c r="AD44" s="214"/>
      <c r="AE44" s="214" t="s">
        <v>99</v>
      </c>
      <c r="AF44" s="214"/>
      <c r="AG44" s="214"/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>
      <c r="A45" s="215">
        <v>34</v>
      </c>
      <c r="B45" s="221" t="s">
        <v>167</v>
      </c>
      <c r="C45" s="264" t="s">
        <v>168</v>
      </c>
      <c r="D45" s="223" t="s">
        <v>138</v>
      </c>
      <c r="E45" s="229">
        <v>1</v>
      </c>
      <c r="F45" s="231"/>
      <c r="G45" s="232">
        <f>ROUND(E45*F45,2)</f>
        <v>0</v>
      </c>
      <c r="H45" s="231"/>
      <c r="I45" s="232">
        <f>ROUND(E45*H45,2)</f>
        <v>0</v>
      </c>
      <c r="J45" s="231"/>
      <c r="K45" s="232">
        <f>ROUND(E45*J45,2)</f>
        <v>0</v>
      </c>
      <c r="L45" s="232">
        <v>0</v>
      </c>
      <c r="M45" s="232">
        <f>G45*(1+L45/100)</f>
        <v>0</v>
      </c>
      <c r="N45" s="224">
        <v>7.2000000000000005E-4</v>
      </c>
      <c r="O45" s="224">
        <f>ROUND(E45*N45,5)</f>
        <v>7.2000000000000005E-4</v>
      </c>
      <c r="P45" s="224">
        <v>0</v>
      </c>
      <c r="Q45" s="224">
        <f>ROUND(E45*P45,5)</f>
        <v>0</v>
      </c>
      <c r="R45" s="224"/>
      <c r="S45" s="224"/>
      <c r="T45" s="225">
        <v>0.50600000000000001</v>
      </c>
      <c r="U45" s="224">
        <f>ROUND(E45*T45,2)</f>
        <v>0.51</v>
      </c>
      <c r="V45" s="214"/>
      <c r="W45" s="214"/>
      <c r="X45" s="214"/>
      <c r="Y45" s="214"/>
      <c r="Z45" s="214"/>
      <c r="AA45" s="214"/>
      <c r="AB45" s="214"/>
      <c r="AC45" s="214"/>
      <c r="AD45" s="214"/>
      <c r="AE45" s="214" t="s">
        <v>99</v>
      </c>
      <c r="AF45" s="214"/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>
      <c r="A46" s="215">
        <v>35</v>
      </c>
      <c r="B46" s="221" t="s">
        <v>169</v>
      </c>
      <c r="C46" s="264" t="s">
        <v>170</v>
      </c>
      <c r="D46" s="223" t="s">
        <v>98</v>
      </c>
      <c r="E46" s="229">
        <v>1</v>
      </c>
      <c r="F46" s="231"/>
      <c r="G46" s="232">
        <f>ROUND(E46*F46,2)</f>
        <v>0</v>
      </c>
      <c r="H46" s="231"/>
      <c r="I46" s="232">
        <f>ROUND(E46*H46,2)</f>
        <v>0</v>
      </c>
      <c r="J46" s="231"/>
      <c r="K46" s="232">
        <f>ROUND(E46*J46,2)</f>
        <v>0</v>
      </c>
      <c r="L46" s="232">
        <v>0</v>
      </c>
      <c r="M46" s="232">
        <f>G46*(1+L46/100)</f>
        <v>0</v>
      </c>
      <c r="N46" s="224">
        <v>8.6999999999999994E-3</v>
      </c>
      <c r="O46" s="224">
        <f>ROUND(E46*N46,5)</f>
        <v>8.6999999999999994E-3</v>
      </c>
      <c r="P46" s="224">
        <v>0</v>
      </c>
      <c r="Q46" s="224">
        <f>ROUND(E46*P46,5)</f>
        <v>0</v>
      </c>
      <c r="R46" s="224"/>
      <c r="S46" s="224"/>
      <c r="T46" s="225">
        <v>0</v>
      </c>
      <c r="U46" s="224">
        <f>ROUND(E46*T46,2)</f>
        <v>0</v>
      </c>
      <c r="V46" s="214"/>
      <c r="W46" s="214"/>
      <c r="X46" s="214"/>
      <c r="Y46" s="214"/>
      <c r="Z46" s="214"/>
      <c r="AA46" s="214"/>
      <c r="AB46" s="214"/>
      <c r="AC46" s="214"/>
      <c r="AD46" s="214"/>
      <c r="AE46" s="214" t="s">
        <v>171</v>
      </c>
      <c r="AF46" s="214"/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>
      <c r="A47" s="215">
        <v>36</v>
      </c>
      <c r="B47" s="221" t="s">
        <v>172</v>
      </c>
      <c r="C47" s="264" t="s">
        <v>173</v>
      </c>
      <c r="D47" s="223" t="s">
        <v>98</v>
      </c>
      <c r="E47" s="229">
        <v>2</v>
      </c>
      <c r="F47" s="231"/>
      <c r="G47" s="232">
        <f>ROUND(E47*F47,2)</f>
        <v>0</v>
      </c>
      <c r="H47" s="231"/>
      <c r="I47" s="232">
        <f>ROUND(E47*H47,2)</f>
        <v>0</v>
      </c>
      <c r="J47" s="231"/>
      <c r="K47" s="232">
        <f>ROUND(E47*J47,2)</f>
        <v>0</v>
      </c>
      <c r="L47" s="232">
        <v>0</v>
      </c>
      <c r="M47" s="232">
        <f>G47*(1+L47/100)</f>
        <v>0</v>
      </c>
      <c r="N47" s="224">
        <v>8.4999999999999995E-4</v>
      </c>
      <c r="O47" s="224">
        <f>ROUND(E47*N47,5)</f>
        <v>1.6999999999999999E-3</v>
      </c>
      <c r="P47" s="224">
        <v>0</v>
      </c>
      <c r="Q47" s="224">
        <f>ROUND(E47*P47,5)</f>
        <v>0</v>
      </c>
      <c r="R47" s="224"/>
      <c r="S47" s="224"/>
      <c r="T47" s="225">
        <v>0.44500000000000001</v>
      </c>
      <c r="U47" s="224">
        <f>ROUND(E47*T47,2)</f>
        <v>0.89</v>
      </c>
      <c r="V47" s="214"/>
      <c r="W47" s="214"/>
      <c r="X47" s="214"/>
      <c r="Y47" s="214"/>
      <c r="Z47" s="214"/>
      <c r="AA47" s="214"/>
      <c r="AB47" s="214"/>
      <c r="AC47" s="214"/>
      <c r="AD47" s="214"/>
      <c r="AE47" s="214" t="s">
        <v>99</v>
      </c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>
      <c r="A48" s="215">
        <v>37</v>
      </c>
      <c r="B48" s="221" t="s">
        <v>174</v>
      </c>
      <c r="C48" s="264" t="s">
        <v>175</v>
      </c>
      <c r="D48" s="223" t="s">
        <v>98</v>
      </c>
      <c r="E48" s="229">
        <v>1</v>
      </c>
      <c r="F48" s="231"/>
      <c r="G48" s="232">
        <f>ROUND(E48*F48,2)</f>
        <v>0</v>
      </c>
      <c r="H48" s="231"/>
      <c r="I48" s="232">
        <f>ROUND(E48*H48,2)</f>
        <v>0</v>
      </c>
      <c r="J48" s="231"/>
      <c r="K48" s="232">
        <f>ROUND(E48*J48,2)</f>
        <v>0</v>
      </c>
      <c r="L48" s="232">
        <v>0</v>
      </c>
      <c r="M48" s="232">
        <f>G48*(1+L48/100)</f>
        <v>0</v>
      </c>
      <c r="N48" s="224">
        <v>1.64E-3</v>
      </c>
      <c r="O48" s="224">
        <f>ROUND(E48*N48,5)</f>
        <v>1.64E-3</v>
      </c>
      <c r="P48" s="224">
        <v>0</v>
      </c>
      <c r="Q48" s="224">
        <f>ROUND(E48*P48,5)</f>
        <v>0</v>
      </c>
      <c r="R48" s="224"/>
      <c r="S48" s="224"/>
      <c r="T48" s="225">
        <v>0.48499999999999999</v>
      </c>
      <c r="U48" s="224">
        <f>ROUND(E48*T48,2)</f>
        <v>0.49</v>
      </c>
      <c r="V48" s="214"/>
      <c r="W48" s="214"/>
      <c r="X48" s="214"/>
      <c r="Y48" s="214"/>
      <c r="Z48" s="214"/>
      <c r="AA48" s="214"/>
      <c r="AB48" s="214"/>
      <c r="AC48" s="214"/>
      <c r="AD48" s="214"/>
      <c r="AE48" s="214" t="s">
        <v>99</v>
      </c>
      <c r="AF48" s="214"/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>
      <c r="A49" s="215">
        <v>38</v>
      </c>
      <c r="B49" s="221" t="s">
        <v>176</v>
      </c>
      <c r="C49" s="264" t="s">
        <v>177</v>
      </c>
      <c r="D49" s="223" t="s">
        <v>98</v>
      </c>
      <c r="E49" s="229">
        <v>2</v>
      </c>
      <c r="F49" s="231"/>
      <c r="G49" s="232">
        <f>ROUND(E49*F49,2)</f>
        <v>0</v>
      </c>
      <c r="H49" s="231"/>
      <c r="I49" s="232">
        <f>ROUND(E49*H49,2)</f>
        <v>0</v>
      </c>
      <c r="J49" s="231"/>
      <c r="K49" s="232">
        <f>ROUND(E49*J49,2)</f>
        <v>0</v>
      </c>
      <c r="L49" s="232">
        <v>0</v>
      </c>
      <c r="M49" s="232">
        <f>G49*(1+L49/100)</f>
        <v>0</v>
      </c>
      <c r="N49" s="224">
        <v>0</v>
      </c>
      <c r="O49" s="224">
        <f>ROUND(E49*N49,5)</f>
        <v>0</v>
      </c>
      <c r="P49" s="224">
        <v>0</v>
      </c>
      <c r="Q49" s="224">
        <f>ROUND(E49*P49,5)</f>
        <v>0</v>
      </c>
      <c r="R49" s="224"/>
      <c r="S49" s="224"/>
      <c r="T49" s="225">
        <v>0.246</v>
      </c>
      <c r="U49" s="224">
        <f>ROUND(E49*T49,2)</f>
        <v>0.49</v>
      </c>
      <c r="V49" s="214"/>
      <c r="W49" s="214"/>
      <c r="X49" s="214"/>
      <c r="Y49" s="214"/>
      <c r="Z49" s="214"/>
      <c r="AA49" s="214"/>
      <c r="AB49" s="214"/>
      <c r="AC49" s="214"/>
      <c r="AD49" s="214"/>
      <c r="AE49" s="214" t="s">
        <v>99</v>
      </c>
      <c r="AF49" s="214"/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ht="22.5" outlineLevel="1">
      <c r="A50" s="215">
        <v>39</v>
      </c>
      <c r="B50" s="221" t="s">
        <v>178</v>
      </c>
      <c r="C50" s="264" t="s">
        <v>179</v>
      </c>
      <c r="D50" s="223" t="s">
        <v>121</v>
      </c>
      <c r="E50" s="229">
        <v>6.3229999999999995E-2</v>
      </c>
      <c r="F50" s="231"/>
      <c r="G50" s="232">
        <f>ROUND(E50*F50,2)</f>
        <v>0</v>
      </c>
      <c r="H50" s="231"/>
      <c r="I50" s="232">
        <f>ROUND(E50*H50,2)</f>
        <v>0</v>
      </c>
      <c r="J50" s="231"/>
      <c r="K50" s="232">
        <f>ROUND(E50*J50,2)</f>
        <v>0</v>
      </c>
      <c r="L50" s="232">
        <v>0</v>
      </c>
      <c r="M50" s="232">
        <f>G50*(1+L50/100)</f>
        <v>0</v>
      </c>
      <c r="N50" s="224">
        <v>0</v>
      </c>
      <c r="O50" s="224">
        <f>ROUND(E50*N50,5)</f>
        <v>0</v>
      </c>
      <c r="P50" s="224">
        <v>0</v>
      </c>
      <c r="Q50" s="224">
        <f>ROUND(E50*P50,5)</f>
        <v>0</v>
      </c>
      <c r="R50" s="224"/>
      <c r="S50" s="224"/>
      <c r="T50" s="225">
        <v>1.573</v>
      </c>
      <c r="U50" s="224">
        <f>ROUND(E50*T50,2)</f>
        <v>0.1</v>
      </c>
      <c r="V50" s="214"/>
      <c r="W50" s="214"/>
      <c r="X50" s="214"/>
      <c r="Y50" s="214"/>
      <c r="Z50" s="214"/>
      <c r="AA50" s="214"/>
      <c r="AB50" s="214"/>
      <c r="AC50" s="214"/>
      <c r="AD50" s="214"/>
      <c r="AE50" s="214" t="s">
        <v>99</v>
      </c>
      <c r="AF50" s="214"/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>
      <c r="A51" s="215">
        <v>40</v>
      </c>
      <c r="B51" s="221" t="s">
        <v>180</v>
      </c>
      <c r="C51" s="264" t="s">
        <v>181</v>
      </c>
      <c r="D51" s="223" t="s">
        <v>138</v>
      </c>
      <c r="E51" s="229">
        <v>4</v>
      </c>
      <c r="F51" s="231"/>
      <c r="G51" s="232">
        <f>ROUND(E51*F51,2)</f>
        <v>0</v>
      </c>
      <c r="H51" s="231"/>
      <c r="I51" s="232">
        <f>ROUND(E51*H51,2)</f>
        <v>0</v>
      </c>
      <c r="J51" s="231"/>
      <c r="K51" s="232">
        <f>ROUND(E51*J51,2)</f>
        <v>0</v>
      </c>
      <c r="L51" s="232">
        <v>0</v>
      </c>
      <c r="M51" s="232">
        <f>G51*(1+L51/100)</f>
        <v>0</v>
      </c>
      <c r="N51" s="224">
        <v>0</v>
      </c>
      <c r="O51" s="224">
        <f>ROUND(E51*N51,5)</f>
        <v>0</v>
      </c>
      <c r="P51" s="224">
        <v>1.9460000000000002E-2</v>
      </c>
      <c r="Q51" s="224">
        <f>ROUND(E51*P51,5)</f>
        <v>7.7840000000000006E-2</v>
      </c>
      <c r="R51" s="224"/>
      <c r="S51" s="224"/>
      <c r="T51" s="225">
        <v>0.38200000000000001</v>
      </c>
      <c r="U51" s="224">
        <f>ROUND(E51*T51,2)</f>
        <v>1.53</v>
      </c>
      <c r="V51" s="214"/>
      <c r="W51" s="214"/>
      <c r="X51" s="214"/>
      <c r="Y51" s="214"/>
      <c r="Z51" s="214"/>
      <c r="AA51" s="214"/>
      <c r="AB51" s="214"/>
      <c r="AC51" s="214"/>
      <c r="AD51" s="214"/>
      <c r="AE51" s="214" t="s">
        <v>99</v>
      </c>
      <c r="AF51" s="214"/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>
      <c r="A52" s="215">
        <v>41</v>
      </c>
      <c r="B52" s="221" t="s">
        <v>182</v>
      </c>
      <c r="C52" s="264" t="s">
        <v>183</v>
      </c>
      <c r="D52" s="223" t="s">
        <v>138</v>
      </c>
      <c r="E52" s="229">
        <v>1</v>
      </c>
      <c r="F52" s="231"/>
      <c r="G52" s="232">
        <f>ROUND(E52*F52,2)</f>
        <v>0</v>
      </c>
      <c r="H52" s="231"/>
      <c r="I52" s="232">
        <f>ROUND(E52*H52,2)</f>
        <v>0</v>
      </c>
      <c r="J52" s="231"/>
      <c r="K52" s="232">
        <f>ROUND(E52*J52,2)</f>
        <v>0</v>
      </c>
      <c r="L52" s="232">
        <v>0</v>
      </c>
      <c r="M52" s="232">
        <f>G52*(1+L52/100)</f>
        <v>0</v>
      </c>
      <c r="N52" s="224">
        <v>0</v>
      </c>
      <c r="O52" s="224">
        <f>ROUND(E52*N52,5)</f>
        <v>0</v>
      </c>
      <c r="P52" s="224">
        <v>9.1999999999999998E-3</v>
      </c>
      <c r="Q52" s="224">
        <f>ROUND(E52*P52,5)</f>
        <v>9.1999999999999998E-3</v>
      </c>
      <c r="R52" s="224"/>
      <c r="S52" s="224"/>
      <c r="T52" s="225">
        <v>0.46500000000000002</v>
      </c>
      <c r="U52" s="224">
        <f>ROUND(E52*T52,2)</f>
        <v>0.47</v>
      </c>
      <c r="V52" s="214"/>
      <c r="W52" s="214"/>
      <c r="X52" s="214"/>
      <c r="Y52" s="214"/>
      <c r="Z52" s="214"/>
      <c r="AA52" s="214"/>
      <c r="AB52" s="214"/>
      <c r="AC52" s="214"/>
      <c r="AD52" s="214"/>
      <c r="AE52" s="214" t="s">
        <v>99</v>
      </c>
      <c r="AF52" s="214"/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>
      <c r="A53" s="215">
        <v>42</v>
      </c>
      <c r="B53" s="221" t="s">
        <v>184</v>
      </c>
      <c r="C53" s="264" t="s">
        <v>185</v>
      </c>
      <c r="D53" s="223" t="s">
        <v>138</v>
      </c>
      <c r="E53" s="229">
        <v>3</v>
      </c>
      <c r="F53" s="231"/>
      <c r="G53" s="232">
        <f>ROUND(E53*F53,2)</f>
        <v>0</v>
      </c>
      <c r="H53" s="231"/>
      <c r="I53" s="232">
        <f>ROUND(E53*H53,2)</f>
        <v>0</v>
      </c>
      <c r="J53" s="231"/>
      <c r="K53" s="232">
        <f>ROUND(E53*J53,2)</f>
        <v>0</v>
      </c>
      <c r="L53" s="232">
        <v>0</v>
      </c>
      <c r="M53" s="232">
        <f>G53*(1+L53/100)</f>
        <v>0</v>
      </c>
      <c r="N53" s="224">
        <v>0</v>
      </c>
      <c r="O53" s="224">
        <f>ROUND(E53*N53,5)</f>
        <v>0</v>
      </c>
      <c r="P53" s="224">
        <v>2.4500000000000001E-2</v>
      </c>
      <c r="Q53" s="224">
        <f>ROUND(E53*P53,5)</f>
        <v>7.3499999999999996E-2</v>
      </c>
      <c r="R53" s="224"/>
      <c r="S53" s="224"/>
      <c r="T53" s="225">
        <v>0.38300000000000001</v>
      </c>
      <c r="U53" s="224">
        <f>ROUND(E53*T53,2)</f>
        <v>1.1499999999999999</v>
      </c>
      <c r="V53" s="214"/>
      <c r="W53" s="214"/>
      <c r="X53" s="214"/>
      <c r="Y53" s="214"/>
      <c r="Z53" s="214"/>
      <c r="AA53" s="214"/>
      <c r="AB53" s="214"/>
      <c r="AC53" s="214"/>
      <c r="AD53" s="214"/>
      <c r="AE53" s="214" t="s">
        <v>99</v>
      </c>
      <c r="AF53" s="214"/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>
      <c r="A54" s="242">
        <v>43</v>
      </c>
      <c r="B54" s="243" t="s">
        <v>186</v>
      </c>
      <c r="C54" s="266" t="s">
        <v>187</v>
      </c>
      <c r="D54" s="244" t="s">
        <v>98</v>
      </c>
      <c r="E54" s="245">
        <v>2</v>
      </c>
      <c r="F54" s="246"/>
      <c r="G54" s="247">
        <f>ROUND(E54*F54,2)</f>
        <v>0</v>
      </c>
      <c r="H54" s="246"/>
      <c r="I54" s="247">
        <f>ROUND(E54*H54,2)</f>
        <v>0</v>
      </c>
      <c r="J54" s="246"/>
      <c r="K54" s="247">
        <f>ROUND(E54*J54,2)</f>
        <v>0</v>
      </c>
      <c r="L54" s="247">
        <v>0</v>
      </c>
      <c r="M54" s="247">
        <f>G54*(1+L54/100)</f>
        <v>0</v>
      </c>
      <c r="N54" s="248">
        <v>3.0000000000000001E-5</v>
      </c>
      <c r="O54" s="248">
        <f>ROUND(E54*N54,5)</f>
        <v>6.0000000000000002E-5</v>
      </c>
      <c r="P54" s="248">
        <v>0</v>
      </c>
      <c r="Q54" s="248">
        <f>ROUND(E54*P54,5)</f>
        <v>0</v>
      </c>
      <c r="R54" s="248"/>
      <c r="S54" s="248"/>
      <c r="T54" s="249">
        <v>1.34</v>
      </c>
      <c r="U54" s="248">
        <f>ROUND(E54*T54,2)</f>
        <v>2.68</v>
      </c>
      <c r="V54" s="214"/>
      <c r="W54" s="214"/>
      <c r="X54" s="214"/>
      <c r="Y54" s="214"/>
      <c r="Z54" s="214"/>
      <c r="AA54" s="214"/>
      <c r="AB54" s="214"/>
      <c r="AC54" s="214"/>
      <c r="AD54" s="214"/>
      <c r="AE54" s="214" t="s">
        <v>99</v>
      </c>
      <c r="AF54" s="214"/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>
      <c r="A55" s="6"/>
      <c r="B55" s="7" t="s">
        <v>188</v>
      </c>
      <c r="C55" s="267" t="s">
        <v>188</v>
      </c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AC55">
        <v>15</v>
      </c>
      <c r="AD55">
        <v>21</v>
      </c>
    </row>
    <row r="56" spans="1:60">
      <c r="A56" s="250"/>
      <c r="B56" s="251">
        <v>26</v>
      </c>
      <c r="C56" s="268" t="s">
        <v>188</v>
      </c>
      <c r="D56" s="252"/>
      <c r="E56" s="252"/>
      <c r="F56" s="252"/>
      <c r="G56" s="263">
        <f>G8+G11+G26+G41</f>
        <v>0</v>
      </c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AC56">
        <f>SUMIF(L7:L54,AC55,G7:G54)</f>
        <v>0</v>
      </c>
      <c r="AD56">
        <f>SUMIF(L7:L54,AD55,G7:G54)</f>
        <v>0</v>
      </c>
      <c r="AE56" t="s">
        <v>189</v>
      </c>
    </row>
    <row r="57" spans="1:60">
      <c r="A57" s="6"/>
      <c r="B57" s="7" t="s">
        <v>188</v>
      </c>
      <c r="C57" s="267" t="s">
        <v>188</v>
      </c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60">
      <c r="A58" s="6"/>
      <c r="B58" s="7" t="s">
        <v>188</v>
      </c>
      <c r="C58" s="267" t="s">
        <v>188</v>
      </c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60">
      <c r="A59" s="253">
        <v>33</v>
      </c>
      <c r="B59" s="253"/>
      <c r="C59" s="269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60">
      <c r="A60" s="254"/>
      <c r="B60" s="255"/>
      <c r="C60" s="270"/>
      <c r="D60" s="255"/>
      <c r="E60" s="255"/>
      <c r="F60" s="255"/>
      <c r="G60" s="25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AE60" t="s">
        <v>190</v>
      </c>
    </row>
    <row r="61" spans="1:60">
      <c r="A61" s="257"/>
      <c r="B61" s="258"/>
      <c r="C61" s="271"/>
      <c r="D61" s="258"/>
      <c r="E61" s="258"/>
      <c r="F61" s="258"/>
      <c r="G61" s="259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60">
      <c r="A62" s="257"/>
      <c r="B62" s="258"/>
      <c r="C62" s="271"/>
      <c r="D62" s="258"/>
      <c r="E62" s="258"/>
      <c r="F62" s="258"/>
      <c r="G62" s="259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60">
      <c r="A63" s="257"/>
      <c r="B63" s="258"/>
      <c r="C63" s="271"/>
      <c r="D63" s="258"/>
      <c r="E63" s="258"/>
      <c r="F63" s="258"/>
      <c r="G63" s="259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>
      <c r="A64" s="260"/>
      <c r="B64" s="261"/>
      <c r="C64" s="272"/>
      <c r="D64" s="261"/>
      <c r="E64" s="261"/>
      <c r="F64" s="261"/>
      <c r="G64" s="262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31">
      <c r="A65" s="6"/>
      <c r="B65" s="7" t="s">
        <v>188</v>
      </c>
      <c r="C65" s="267" t="s">
        <v>188</v>
      </c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31">
      <c r="C66" s="273"/>
      <c r="AE66" t="s">
        <v>191</v>
      </c>
    </row>
  </sheetData>
  <mergeCells count="6">
    <mergeCell ref="A1:G1"/>
    <mergeCell ref="C2:G2"/>
    <mergeCell ref="C3:G3"/>
    <mergeCell ref="C4:G4"/>
    <mergeCell ref="A59:C59"/>
    <mergeCell ref="A60:G64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>
      <c r="A4" s="79" t="s">
        <v>8</v>
      </c>
      <c r="B4" s="78"/>
      <c r="C4" s="103"/>
      <c r="D4" s="103"/>
      <c r="E4" s="103"/>
      <c r="F4" s="103"/>
      <c r="G4" s="104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Stavba</vt:lpstr>
      <vt:lpstr>Rozpočet Pol</vt:lpstr>
      <vt:lpstr>Pokyny pro vyplnění</vt:lpstr>
      <vt:lpstr>VzorPolozky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MaHe</dc:creator>
  <cp:lastModifiedBy>MaHe</cp:lastModifiedBy>
  <cp:lastPrinted>2014-02-28T09:52:57Z</cp:lastPrinted>
  <dcterms:created xsi:type="dcterms:W3CDTF">2009-04-08T07:15:50Z</dcterms:created>
  <dcterms:modified xsi:type="dcterms:W3CDTF">2021-12-02T15:31:07Z</dcterms:modified>
</cp:coreProperties>
</file>